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firstSheet="1" activeTab="1"/>
  </bookViews>
  <sheets>
    <sheet name="Rekapitulace stavby" sheetId="1" r:id="rId1"/>
    <sheet name="000 - vedlejší rozpočtové..." sheetId="2" r:id="rId2"/>
    <sheet name="001 - SO 101 PARKOVIŠTĚ  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_FilterDatabase" localSheetId="1" hidden="1">'000 - vedlejší rozpočtové...'!$C$117:$K$149</definedName>
    <definedName name="_xlnm._FilterDatabase" localSheetId="2" hidden="1">'001 - SO 101 PARKOVIŠTĚ  '!$C$125:$K$363</definedName>
    <definedName name="_xlnm._FilterDatabase" localSheetId="3" hidden="1">'002 - SO 301 DEŠŤOVÁ KANA...'!$C$123:$K$227</definedName>
    <definedName name="_xlnm._FilterDatabase" localSheetId="4" hidden="1">'003 - SO 401 VEŘEJNÉ OSVĚ...'!$C$123:$K$260</definedName>
    <definedName name="_xlnm._FilterDatabase" localSheetId="5" hidden="1">'004 - 5-LETÁ UDRŽOVACÍ PÉČE'!$C$121:$K$202</definedName>
    <definedName name="_xlnm.Print_Titles" localSheetId="1">'000 - vedlejší rozpočtové...'!$117:$117</definedName>
    <definedName name="_xlnm.Print_Titles" localSheetId="2">'001 - SO 101 PARKOVIŠTĚ  '!$125:$125</definedName>
    <definedName name="_xlnm.Print_Titles" localSheetId="3">'002 - SO 301 DEŠŤOVÁ KANA...'!$123:$123</definedName>
    <definedName name="_xlnm.Print_Titles" localSheetId="4">'003 - SO 401 VEŘEJNÉ OSVĚ...'!$123:$123</definedName>
    <definedName name="_xlnm.Print_Titles" localSheetId="5">'004 - 5-LETÁ UDRŽOVACÍ PÉČE'!$121:$121</definedName>
    <definedName name="_xlnm.Print_Titles" localSheetId="0">'Rekapitulace stavby'!$92:$92</definedName>
    <definedName name="_xlnm.Print_Titles" localSheetId="6">'Seznam figur'!$9:$9</definedName>
    <definedName name="_xlnm.Print_Area" localSheetId="1">'000 - vedlejší rozpočtové...'!$C$4:$J$76,'000 - vedlejší rozpočtové...'!$C$82:$J$99,'000 - vedlejší rozpočtové...'!$C$105:$J$149</definedName>
    <definedName name="_xlnm.Print_Area" localSheetId="2">'001 - SO 101 PARKOVIŠTĚ  '!$C$4:$J$76,'001 - SO 101 PARKOVIŠTĚ  '!$C$82:$J$107,'001 - SO 101 PARKOVIŠTĚ  '!$C$113:$J$363</definedName>
    <definedName name="_xlnm.Print_Area" localSheetId="3">'002 - SO 301 DEŠŤOVÁ KANA...'!$C$4:$J$76,'002 - SO 301 DEŠŤOVÁ KANA...'!$C$82:$J$105,'002 - SO 301 DEŠŤOVÁ KANA...'!$C$111:$J$227</definedName>
    <definedName name="_xlnm.Print_Area" localSheetId="4">'003 - SO 401 VEŘEJNÉ OSVĚ...'!$C$4:$J$76,'003 - SO 401 VEŘEJNÉ OSVĚ...'!$C$82:$J$105,'003 - SO 401 VEŘEJNÉ OSVĚ...'!$C$111:$J$260</definedName>
    <definedName name="_xlnm.Print_Area" localSheetId="5">'004 - 5-LETÁ UDRŽOVACÍ PÉČE'!$C$4:$J$76,'004 - 5-LETÁ UDRŽOVACÍ PÉČE'!$C$82:$J$103,'004 - 5-LETÁ UDRŽOVACÍ PÉČE'!$C$109:$J$202</definedName>
    <definedName name="_xlnm.Print_Area" localSheetId="0">'Rekapitulace stavby'!$D$4:$AO$76,'Rekapitulace stavby'!$C$82:$AQ$100</definedName>
    <definedName name="_xlnm.Print_Area" localSheetId="6">'Seznam figur'!$C$4:$G$397</definedName>
  </definedNames>
  <calcPr calcId="144525"/>
</workbook>
</file>

<file path=xl/calcChain.xml><?xml version="1.0" encoding="utf-8"?>
<calcChain xmlns="http://schemas.openxmlformats.org/spreadsheetml/2006/main">
  <c r="D7" i="7" l="1"/>
  <c r="J37" i="6"/>
  <c r="J36" i="6"/>
  <c r="AY99" i="1" s="1"/>
  <c r="J35" i="6"/>
  <c r="AX99" i="1" s="1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 s="1"/>
  <c r="J17" i="6"/>
  <c r="J12" i="6"/>
  <c r="J116" i="6" s="1"/>
  <c r="E7" i="6"/>
  <c r="E85" i="6" s="1"/>
  <c r="J37" i="5"/>
  <c r="J36" i="5"/>
  <c r="AY98" i="1"/>
  <c r="J35" i="5"/>
  <c r="AX98" i="1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0" i="5"/>
  <c r="BH250" i="5"/>
  <c r="BG250" i="5"/>
  <c r="BF250" i="5"/>
  <c r="T250" i="5"/>
  <c r="R250" i="5"/>
  <c r="P250" i="5"/>
  <c r="BI246" i="5"/>
  <c r="BH246" i="5"/>
  <c r="BG246" i="5"/>
  <c r="BF246" i="5"/>
  <c r="T246" i="5"/>
  <c r="R246" i="5"/>
  <c r="P246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T146" i="5" s="1"/>
  <c r="R147" i="5"/>
  <c r="R146" i="5" s="1"/>
  <c r="P147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27" i="5"/>
  <c r="BH127" i="5"/>
  <c r="BG127" i="5"/>
  <c r="BF127" i="5"/>
  <c r="T127" i="5"/>
  <c r="T126" i="5"/>
  <c r="T125" i="5" s="1"/>
  <c r="R127" i="5"/>
  <c r="R126" i="5"/>
  <c r="R125" i="5" s="1"/>
  <c r="P127" i="5"/>
  <c r="P126" i="5"/>
  <c r="P125" i="5" s="1"/>
  <c r="J121" i="5"/>
  <c r="J120" i="5"/>
  <c r="F120" i="5"/>
  <c r="F118" i="5"/>
  <c r="E116" i="5"/>
  <c r="J92" i="5"/>
  <c r="J91" i="5"/>
  <c r="F91" i="5"/>
  <c r="F89" i="5"/>
  <c r="E87" i="5"/>
  <c r="J18" i="5"/>
  <c r="E18" i="5"/>
  <c r="F121" i="5" s="1"/>
  <c r="J17" i="5"/>
  <c r="J12" i="5"/>
  <c r="J118" i="5" s="1"/>
  <c r="E7" i="5"/>
  <c r="E114" i="5" s="1"/>
  <c r="J37" i="4"/>
  <c r="J36" i="4"/>
  <c r="AY97" i="1"/>
  <c r="J35" i="4"/>
  <c r="AX97" i="1"/>
  <c r="BI227" i="4"/>
  <c r="BH227" i="4"/>
  <c r="BG227" i="4"/>
  <c r="BF227" i="4"/>
  <c r="T227" i="4"/>
  <c r="T226" i="4"/>
  <c r="R227" i="4"/>
  <c r="R226" i="4"/>
  <c r="P227" i="4"/>
  <c r="P226" i="4"/>
  <c r="BI222" i="4"/>
  <c r="BH222" i="4"/>
  <c r="BG222" i="4"/>
  <c r="BF222" i="4"/>
  <c r="T222" i="4"/>
  <c r="T221" i="4"/>
  <c r="R222" i="4"/>
  <c r="R221" i="4"/>
  <c r="P222" i="4"/>
  <c r="P221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T200" i="4"/>
  <c r="R201" i="4"/>
  <c r="R200" i="4" s="1"/>
  <c r="P201" i="4"/>
  <c r="P200" i="4"/>
  <c r="BI197" i="4"/>
  <c r="BH197" i="4"/>
  <c r="BG197" i="4"/>
  <c r="BF197" i="4"/>
  <c r="T197" i="4"/>
  <c r="T196" i="4"/>
  <c r="R197" i="4"/>
  <c r="R196" i="4"/>
  <c r="P197" i="4"/>
  <c r="P196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 s="1"/>
  <c r="J17" i="4"/>
  <c r="J12" i="4"/>
  <c r="J118" i="4" s="1"/>
  <c r="E7" i="4"/>
  <c r="E114" i="4" s="1"/>
  <c r="J37" i="3"/>
  <c r="J36" i="3"/>
  <c r="AY96" i="1" s="1"/>
  <c r="J35" i="3"/>
  <c r="AX96" i="1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T346" i="3" s="1"/>
  <c r="R347" i="3"/>
  <c r="R346" i="3" s="1"/>
  <c r="P347" i="3"/>
  <c r="P346" i="3" s="1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89" i="3"/>
  <c r="BH289" i="3"/>
  <c r="BG289" i="3"/>
  <c r="BF289" i="3"/>
  <c r="T289" i="3"/>
  <c r="R289" i="3"/>
  <c r="P289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T244" i="3" s="1"/>
  <c r="R245" i="3"/>
  <c r="R244" i="3" s="1"/>
  <c r="P245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J37" i="2"/>
  <c r="J36" i="2"/>
  <c r="AY95" i="1" s="1"/>
  <c r="J35" i="2"/>
  <c r="AX95" i="1" s="1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41" i="2"/>
  <c r="J123" i="2"/>
  <c r="J139" i="2"/>
  <c r="BK126" i="2"/>
  <c r="BK130" i="2"/>
  <c r="J125" i="2"/>
  <c r="BK128" i="2"/>
  <c r="BK360" i="3"/>
  <c r="J296" i="3"/>
  <c r="BK179" i="3"/>
  <c r="J360" i="3"/>
  <c r="J334" i="3"/>
  <c r="J216" i="3"/>
  <c r="BK157" i="3"/>
  <c r="BK353" i="3"/>
  <c r="BK272" i="3"/>
  <c r="BK225" i="3"/>
  <c r="BK173" i="3"/>
  <c r="BK322" i="3"/>
  <c r="BK267" i="3"/>
  <c r="BK233" i="3"/>
  <c r="BK160" i="3"/>
  <c r="BK334" i="3"/>
  <c r="BK297" i="3"/>
  <c r="J232" i="3"/>
  <c r="BK175" i="3"/>
  <c r="J344" i="3"/>
  <c r="BK258" i="3"/>
  <c r="BK235" i="3"/>
  <c r="J198" i="3"/>
  <c r="J307" i="3"/>
  <c r="J214" i="3"/>
  <c r="BK180" i="3"/>
  <c r="J135" i="3"/>
  <c r="J312" i="3"/>
  <c r="J277" i="3"/>
  <c r="J195" i="3"/>
  <c r="J132" i="3"/>
  <c r="J130" i="4"/>
  <c r="BK158" i="4"/>
  <c r="J181" i="4"/>
  <c r="J156" i="4"/>
  <c r="BK174" i="4"/>
  <c r="BK191" i="4"/>
  <c r="J191" i="4"/>
  <c r="BK205" i="4"/>
  <c r="BK168" i="4"/>
  <c r="J127" i="4"/>
  <c r="J195" i="5"/>
  <c r="BK165" i="5"/>
  <c r="J183" i="5"/>
  <c r="BK150" i="5"/>
  <c r="J246" i="5"/>
  <c r="J154" i="5"/>
  <c r="J180" i="5"/>
  <c r="BK145" i="5"/>
  <c r="J181" i="5"/>
  <c r="J250" i="5"/>
  <c r="J172" i="5"/>
  <c r="J139" i="5"/>
  <c r="BK195" i="5"/>
  <c r="J144" i="5"/>
  <c r="BK172" i="6"/>
  <c r="J161" i="6"/>
  <c r="J170" i="6"/>
  <c r="BK202" i="6"/>
  <c r="J172" i="6"/>
  <c r="J140" i="6"/>
  <c r="BK185" i="6"/>
  <c r="J138" i="6"/>
  <c r="BK190" i="6"/>
  <c r="BK127" i="6"/>
  <c r="J148" i="6"/>
  <c r="BK154" i="6"/>
  <c r="BK159" i="5"/>
  <c r="BK259" i="5"/>
  <c r="BK241" i="5"/>
  <c r="BK214" i="5"/>
  <c r="BK185" i="5"/>
  <c r="BK181" i="5"/>
  <c r="BK152" i="5"/>
  <c r="J223" i="5"/>
  <c r="BK169" i="5"/>
  <c r="BK203" i="5"/>
  <c r="J142" i="5"/>
  <c r="J170" i="5"/>
  <c r="J234" i="5"/>
  <c r="J182" i="5"/>
  <c r="J186" i="6"/>
  <c r="BK189" i="6"/>
  <c r="BK132" i="6"/>
  <c r="J175" i="6"/>
  <c r="J201" i="6"/>
  <c r="J159" i="6"/>
  <c r="J191" i="6"/>
  <c r="BK156" i="6"/>
  <c r="J198" i="6"/>
  <c r="BK153" i="6"/>
  <c r="J188" i="6"/>
  <c r="BK140" i="6"/>
  <c r="BK166" i="6"/>
  <c r="BK147" i="2"/>
  <c r="BK138" i="2"/>
  <c r="BK125" i="2"/>
  <c r="J140" i="2"/>
  <c r="BK131" i="2"/>
  <c r="BK143" i="2"/>
  <c r="BK134" i="2"/>
  <c r="J121" i="2"/>
  <c r="BK324" i="3"/>
  <c r="J176" i="3"/>
  <c r="J350" i="3"/>
  <c r="BK301" i="3"/>
  <c r="BK208" i="3"/>
  <c r="BK142" i="3"/>
  <c r="J340" i="3"/>
  <c r="J279" i="3"/>
  <c r="BK204" i="3"/>
  <c r="BK350" i="3"/>
  <c r="J300" i="3"/>
  <c r="BK218" i="3"/>
  <c r="J167" i="3"/>
  <c r="J330" i="3"/>
  <c r="BK187" i="3"/>
  <c r="BK167" i="3"/>
  <c r="BK335" i="3"/>
  <c r="BK252" i="3"/>
  <c r="J221" i="3"/>
  <c r="J175" i="3"/>
  <c r="J256" i="3"/>
  <c r="J200" i="3"/>
  <c r="BK138" i="3"/>
  <c r="BK330" i="3"/>
  <c r="J301" i="3"/>
  <c r="BK198" i="3"/>
  <c r="J181" i="3"/>
  <c r="J158" i="4"/>
  <c r="BK218" i="4"/>
  <c r="J138" i="4"/>
  <c r="BK160" i="4"/>
  <c r="BK138" i="4"/>
  <c r="BK211" i="4"/>
  <c r="J160" i="4"/>
  <c r="BK186" i="4"/>
  <c r="BK150" i="4"/>
  <c r="BK213" i="5"/>
  <c r="J179" i="5"/>
  <c r="BK166" i="5"/>
  <c r="J255" i="5"/>
  <c r="BK168" i="5"/>
  <c r="BK229" i="5"/>
  <c r="BK164" i="5"/>
  <c r="BK226" i="5"/>
  <c r="BK170" i="5"/>
  <c r="BK233" i="5"/>
  <c r="BK171" i="5"/>
  <c r="J229" i="5"/>
  <c r="BK158" i="5"/>
  <c r="J174" i="6"/>
  <c r="BK186" i="6"/>
  <c r="J127" i="6"/>
  <c r="J166" i="6"/>
  <c r="J193" i="6"/>
  <c r="BK158" i="6"/>
  <c r="J125" i="6"/>
  <c r="BK148" i="6"/>
  <c r="BK193" i="6"/>
  <c r="BK146" i="6"/>
  <c r="BK174" i="6"/>
  <c r="J185" i="6"/>
  <c r="BK125" i="6"/>
  <c r="BK149" i="2"/>
  <c r="BK139" i="2"/>
  <c r="J127" i="2"/>
  <c r="J142" i="2"/>
  <c r="J133" i="2"/>
  <c r="J135" i="2"/>
  <c r="BK127" i="2"/>
  <c r="J130" i="2"/>
  <c r="BK356" i="3"/>
  <c r="BK189" i="3"/>
  <c r="J138" i="3"/>
  <c r="J338" i="3"/>
  <c r="J299" i="3"/>
  <c r="J224" i="3"/>
  <c r="J173" i="3"/>
  <c r="BK312" i="3"/>
  <c r="J258" i="3"/>
  <c r="BK216" i="3"/>
  <c r="BK151" i="3"/>
  <c r="BK302" i="3"/>
  <c r="J254" i="3"/>
  <c r="J185" i="3"/>
  <c r="J145" i="3"/>
  <c r="J335" i="3"/>
  <c r="BK256" i="3"/>
  <c r="BK221" i="3"/>
  <c r="J169" i="3"/>
  <c r="J284" i="3"/>
  <c r="J234" i="3"/>
  <c r="J218" i="3"/>
  <c r="BK137" i="3"/>
  <c r="BK260" i="3"/>
  <c r="J191" i="3"/>
  <c r="BK338" i="3"/>
  <c r="J309" i="3"/>
  <c r="J240" i="3"/>
  <c r="BK191" i="3"/>
  <c r="J214" i="4"/>
  <c r="BK136" i="4"/>
  <c r="J168" i="4"/>
  <c r="J178" i="4"/>
  <c r="J218" i="4"/>
  <c r="J164" i="4"/>
  <c r="J205" i="4"/>
  <c r="BK162" i="4"/>
  <c r="J183" i="4"/>
  <c r="J211" i="4"/>
  <c r="BK199" i="5"/>
  <c r="J226" i="5"/>
  <c r="BK147" i="5"/>
  <c r="BK206" i="5"/>
  <c r="BK257" i="5"/>
  <c r="BK167" i="5"/>
  <c r="J143" i="5"/>
  <c r="BK179" i="5"/>
  <c r="BK222" i="5"/>
  <c r="J152" i="5"/>
  <c r="J233" i="5"/>
  <c r="BK172" i="5"/>
  <c r="J183" i="6"/>
  <c r="J126" i="6"/>
  <c r="BK200" i="6"/>
  <c r="J146" i="6"/>
  <c r="J178" i="6"/>
  <c r="J130" i="6"/>
  <c r="J163" i="6"/>
  <c r="J200" i="6"/>
  <c r="BK138" i="6"/>
  <c r="BK161" i="6"/>
  <c r="BK176" i="6"/>
  <c r="J153" i="6"/>
  <c r="J143" i="2"/>
  <c r="BK137" i="2"/>
  <c r="BK124" i="2"/>
  <c r="J134" i="2"/>
  <c r="BK132" i="2"/>
  <c r="J126" i="2"/>
  <c r="BK133" i="2"/>
  <c r="J137" i="2"/>
  <c r="BK289" i="3"/>
  <c r="J157" i="3"/>
  <c r="BK342" i="3"/>
  <c r="J250" i="3"/>
  <c r="J204" i="3"/>
  <c r="J137" i="3"/>
  <c r="J305" i="3"/>
  <c r="BK240" i="3"/>
  <c r="J212" i="3"/>
  <c r="BK336" i="3"/>
  <c r="BK296" i="3"/>
  <c r="BK237" i="3"/>
  <c r="J206" i="3"/>
  <c r="BK129" i="3"/>
  <c r="BK309" i="3"/>
  <c r="J252" i="3"/>
  <c r="J177" i="3"/>
  <c r="J336" i="3"/>
  <c r="BK277" i="3"/>
  <c r="J242" i="3"/>
  <c r="J193" i="3"/>
  <c r="BK305" i="3"/>
  <c r="J235" i="3"/>
  <c r="BK206" i="3"/>
  <c r="BK178" i="3"/>
  <c r="J129" i="3"/>
  <c r="J324" i="3"/>
  <c r="J233" i="3"/>
  <c r="BK185" i="3"/>
  <c r="J162" i="4"/>
  <c r="BK222" i="4"/>
  <c r="BK130" i="4"/>
  <c r="BK164" i="4"/>
  <c r="BK183" i="4"/>
  <c r="J133" i="4"/>
  <c r="J197" i="4"/>
  <c r="J150" i="4"/>
  <c r="BK133" i="4"/>
  <c r="J222" i="5"/>
  <c r="J185" i="5"/>
  <c r="J147" i="5"/>
  <c r="BK182" i="5"/>
  <c r="J164" i="5"/>
  <c r="BK250" i="5"/>
  <c r="J145" i="5"/>
  <c r="J161" i="5"/>
  <c r="J199" i="5"/>
  <c r="BK135" i="5"/>
  <c r="J184" i="5"/>
  <c r="BK142" i="5"/>
  <c r="BK189" i="5"/>
  <c r="BK143" i="5"/>
  <c r="BK157" i="6"/>
  <c r="J156" i="6"/>
  <c r="J168" i="6"/>
  <c r="BK173" i="6"/>
  <c r="BK144" i="6"/>
  <c r="J189" i="6"/>
  <c r="BK126" i="6"/>
  <c r="BK180" i="6"/>
  <c r="J141" i="6"/>
  <c r="BK141" i="6"/>
  <c r="BK170" i="6"/>
  <c r="J137" i="6"/>
  <c r="BK144" i="2"/>
  <c r="J131" i="2"/>
  <c r="J144" i="2"/>
  <c r="BK136" i="2"/>
  <c r="J129" i="2"/>
  <c r="BK129" i="2"/>
  <c r="J124" i="2"/>
  <c r="BK122" i="2"/>
  <c r="J347" i="3"/>
  <c r="BK214" i="3"/>
  <c r="BK169" i="3"/>
  <c r="J353" i="3"/>
  <c r="J327" i="3"/>
  <c r="J245" i="3"/>
  <c r="J179" i="3"/>
  <c r="BK135" i="3"/>
  <c r="BK300" i="3"/>
  <c r="BK245" i="3"/>
  <c r="BK145" i="3"/>
  <c r="J260" i="3"/>
  <c r="BK154" i="3"/>
  <c r="J267" i="3"/>
  <c r="J225" i="3"/>
  <c r="J295" i="3"/>
  <c r="BK202" i="3"/>
  <c r="J228" i="3"/>
  <c r="BK136" i="3"/>
  <c r="BK242" i="3"/>
  <c r="J183" i="3"/>
  <c r="J174" i="4"/>
  <c r="BK171" i="4"/>
  <c r="J227" i="4"/>
  <c r="BK227" i="4"/>
  <c r="BK178" i="4"/>
  <c r="J219" i="5"/>
  <c r="BK161" i="5"/>
  <c r="J175" i="5"/>
  <c r="J135" i="5"/>
  <c r="J159" i="5"/>
  <c r="J211" i="5"/>
  <c r="J158" i="5"/>
  <c r="BK193" i="5"/>
  <c r="J160" i="5"/>
  <c r="J214" i="5"/>
  <c r="J133" i="5"/>
  <c r="BK219" i="5"/>
  <c r="J166" i="5"/>
  <c r="J180" i="6"/>
  <c r="J190" i="6"/>
  <c r="BK137" i="6"/>
  <c r="BK178" i="6"/>
  <c r="BK191" i="6"/>
  <c r="J151" i="6"/>
  <c r="BK183" i="6"/>
  <c r="J202" i="6"/>
  <c r="BK159" i="6"/>
  <c r="J132" i="6"/>
  <c r="J154" i="6"/>
  <c r="J128" i="6"/>
  <c r="BK151" i="6"/>
  <c r="BK140" i="2"/>
  <c r="J136" i="2"/>
  <c r="J122" i="2"/>
  <c r="J138" i="2"/>
  <c r="BK121" i="2"/>
  <c r="J128" i="2"/>
  <c r="BK123" i="2"/>
  <c r="BK142" i="2"/>
  <c r="BK254" i="3"/>
  <c r="J140" i="3"/>
  <c r="BK332" i="3"/>
  <c r="BK265" i="3"/>
  <c r="BK212" i="3"/>
  <c r="J151" i="3"/>
  <c r="BK347" i="3"/>
  <c r="BK295" i="3"/>
  <c r="BK232" i="3"/>
  <c r="J160" i="3"/>
  <c r="J318" i="3"/>
  <c r="BK250" i="3"/>
  <c r="J210" i="3"/>
  <c r="BK132" i="3"/>
  <c r="J314" i="3"/>
  <c r="J265" i="3"/>
  <c r="BK181" i="3"/>
  <c r="BK134" i="3"/>
  <c r="J289" i="3"/>
  <c r="J248" i="3"/>
  <c r="BK224" i="3"/>
  <c r="J189" i="3"/>
  <c r="BK279" i="3"/>
  <c r="J208" i="3"/>
  <c r="J142" i="3"/>
  <c r="BK340" i="3"/>
  <c r="BK314" i="3"/>
  <c r="BK284" i="3"/>
  <c r="BK193" i="3"/>
  <c r="BK177" i="3"/>
  <c r="J154" i="4"/>
  <c r="J171" i="4"/>
  <c r="J222" i="4"/>
  <c r="J136" i="4"/>
  <c r="BK154" i="4"/>
  <c r="J147" i="4"/>
  <c r="BK181" i="4"/>
  <c r="J189" i="4"/>
  <c r="BK147" i="4"/>
  <c r="J206" i="5"/>
  <c r="BK127" i="5"/>
  <c r="J257" i="5"/>
  <c r="BK255" i="5"/>
  <c r="J238" i="5"/>
  <c r="J213" i="5"/>
  <c r="BK183" i="5"/>
  <c r="BK154" i="5"/>
  <c r="J150" i="5"/>
  <c r="J193" i="5"/>
  <c r="J171" i="5"/>
  <c r="BK234" i="5"/>
  <c r="BK246" i="5"/>
  <c r="BK160" i="5"/>
  <c r="BK223" i="5"/>
  <c r="BK175" i="5"/>
  <c r="BK211" i="5"/>
  <c r="J259" i="5"/>
  <c r="BK184" i="5"/>
  <c r="BK139" i="5"/>
  <c r="BK143" i="6"/>
  <c r="J173" i="6"/>
  <c r="BK195" i="6"/>
  <c r="BK128" i="6"/>
  <c r="J169" i="6"/>
  <c r="J143" i="6"/>
  <c r="BK175" i="6"/>
  <c r="BK188" i="6"/>
  <c r="J144" i="6"/>
  <c r="J176" i="6"/>
  <c r="J135" i="6"/>
  <c r="J158" i="6"/>
  <c r="J149" i="2"/>
  <c r="J132" i="2"/>
  <c r="J147" i="2"/>
  <c r="BK135" i="2"/>
  <c r="AS94" i="1"/>
  <c r="BK141" i="2"/>
  <c r="J322" i="3"/>
  <c r="BK200" i="3"/>
  <c r="J136" i="3"/>
  <c r="BK344" i="3"/>
  <c r="BK318" i="3"/>
  <c r="J230" i="3"/>
  <c r="BK176" i="3"/>
  <c r="J134" i="3"/>
  <c r="BK299" i="3"/>
  <c r="J237" i="3"/>
  <c r="J178" i="3"/>
  <c r="J356" i="3"/>
  <c r="J272" i="3"/>
  <c r="BK228" i="3"/>
  <c r="BK183" i="3"/>
  <c r="J342" i="3"/>
  <c r="BK307" i="3"/>
  <c r="BK234" i="3"/>
  <c r="J180" i="3"/>
  <c r="J154" i="3"/>
  <c r="J297" i="3"/>
  <c r="BK230" i="3"/>
  <c r="BK210" i="3"/>
  <c r="BK327" i="3"/>
  <c r="BK248" i="3"/>
  <c r="BK195" i="3"/>
  <c r="BK140" i="3"/>
  <c r="J332" i="3"/>
  <c r="J302" i="3"/>
  <c r="J202" i="3"/>
  <c r="J187" i="3"/>
  <c r="BK197" i="4"/>
  <c r="BK201" i="4"/>
  <c r="BK127" i="4"/>
  <c r="BK189" i="4"/>
  <c r="BK156" i="4"/>
  <c r="J186" i="4"/>
  <c r="J201" i="4"/>
  <c r="BK214" i="4"/>
  <c r="J203" i="5"/>
  <c r="J168" i="5"/>
  <c r="BK180" i="5"/>
  <c r="BK144" i="5"/>
  <c r="J169" i="5"/>
  <c r="J127" i="5"/>
  <c r="J165" i="5"/>
  <c r="BK133" i="5"/>
  <c r="J189" i="5"/>
  <c r="J241" i="5"/>
  <c r="BK238" i="5"/>
  <c r="J167" i="5"/>
  <c r="BK130" i="6"/>
  <c r="J142" i="6"/>
  <c r="BK135" i="6"/>
  <c r="J157" i="6"/>
  <c r="BK198" i="6"/>
  <c r="BK168" i="6"/>
  <c r="BK201" i="6"/>
  <c r="BK169" i="6"/>
  <c r="J195" i="6"/>
  <c r="BK142" i="6"/>
  <c r="BK163" i="6"/>
  <c r="R120" i="2" l="1"/>
  <c r="R119" i="2" s="1"/>
  <c r="R118" i="2" s="1"/>
  <c r="P128" i="3"/>
  <c r="T247" i="3"/>
  <c r="T333" i="3"/>
  <c r="T126" i="4"/>
  <c r="T149" i="5"/>
  <c r="T120" i="2"/>
  <c r="T119" i="2" s="1"/>
  <c r="T118" i="2" s="1"/>
  <c r="T128" i="3"/>
  <c r="R247" i="3"/>
  <c r="R333" i="3"/>
  <c r="P185" i="4"/>
  <c r="P204" i="4"/>
  <c r="BK132" i="5"/>
  <c r="J132" i="5" s="1"/>
  <c r="J100" i="5" s="1"/>
  <c r="R210" i="5"/>
  <c r="R139" i="6"/>
  <c r="R236" i="3"/>
  <c r="BK294" i="3"/>
  <c r="J294" i="3" s="1"/>
  <c r="J102" i="3" s="1"/>
  <c r="BK349" i="3"/>
  <c r="J349" i="3"/>
  <c r="J106" i="3" s="1"/>
  <c r="P126" i="4"/>
  <c r="P125" i="4"/>
  <c r="P124" i="4" s="1"/>
  <c r="AU97" i="1" s="1"/>
  <c r="R204" i="4"/>
  <c r="P132" i="5"/>
  <c r="P131" i="5"/>
  <c r="BK210" i="5"/>
  <c r="J210" i="5" s="1"/>
  <c r="J104" i="5" s="1"/>
  <c r="BK124" i="6"/>
  <c r="J124" i="6" s="1"/>
  <c r="J98" i="6" s="1"/>
  <c r="BK139" i="6"/>
  <c r="J139" i="6"/>
  <c r="J99" i="6"/>
  <c r="T155" i="6"/>
  <c r="BK120" i="2"/>
  <c r="J120" i="2" s="1"/>
  <c r="J98" i="2" s="1"/>
  <c r="P236" i="3"/>
  <c r="P247" i="3"/>
  <c r="BK333" i="3"/>
  <c r="J333" i="3"/>
  <c r="J103" i="3" s="1"/>
  <c r="BK126" i="4"/>
  <c r="J126" i="4" s="1"/>
  <c r="J98" i="4" s="1"/>
  <c r="P149" i="5"/>
  <c r="R124" i="6"/>
  <c r="P155" i="6"/>
  <c r="T171" i="6"/>
  <c r="T236" i="3"/>
  <c r="T294" i="3"/>
  <c r="T349" i="3"/>
  <c r="T348" i="3" s="1"/>
  <c r="BK185" i="4"/>
  <c r="J185" i="4"/>
  <c r="J99" i="4"/>
  <c r="BK204" i="4"/>
  <c r="J204" i="4" s="1"/>
  <c r="J102" i="4" s="1"/>
  <c r="T132" i="5"/>
  <c r="T131" i="5" s="1"/>
  <c r="P210" i="5"/>
  <c r="BK155" i="6"/>
  <c r="J155" i="6"/>
  <c r="J100" i="6"/>
  <c r="R171" i="6"/>
  <c r="BK187" i="6"/>
  <c r="J187" i="6" s="1"/>
  <c r="J102" i="6" s="1"/>
  <c r="P120" i="2"/>
  <c r="P119" i="2" s="1"/>
  <c r="P118" i="2" s="1"/>
  <c r="AU95" i="1" s="1"/>
  <c r="BK128" i="3"/>
  <c r="J128" i="3"/>
  <c r="J98" i="3" s="1"/>
  <c r="P294" i="3"/>
  <c r="R349" i="3"/>
  <c r="R348" i="3" s="1"/>
  <c r="R126" i="4"/>
  <c r="T204" i="4"/>
  <c r="R149" i="5"/>
  <c r="R148" i="5"/>
  <c r="P124" i="6"/>
  <c r="T139" i="6"/>
  <c r="P171" i="6"/>
  <c r="R187" i="6"/>
  <c r="R128" i="3"/>
  <c r="R127" i="3" s="1"/>
  <c r="R126" i="3" s="1"/>
  <c r="BK247" i="3"/>
  <c r="J247" i="3" s="1"/>
  <c r="J101" i="3" s="1"/>
  <c r="P333" i="3"/>
  <c r="R185" i="4"/>
  <c r="R132" i="5"/>
  <c r="R131" i="5" s="1"/>
  <c r="R124" i="5" s="1"/>
  <c r="T210" i="5"/>
  <c r="P139" i="6"/>
  <c r="BK171" i="6"/>
  <c r="J171" i="6"/>
  <c r="J101" i="6" s="1"/>
  <c r="T187" i="6"/>
  <c r="BK236" i="3"/>
  <c r="J236" i="3" s="1"/>
  <c r="J99" i="3" s="1"/>
  <c r="R294" i="3"/>
  <c r="P349" i="3"/>
  <c r="P348" i="3"/>
  <c r="T185" i="4"/>
  <c r="BK149" i="5"/>
  <c r="BK148" i="5" s="1"/>
  <c r="J148" i="5" s="1"/>
  <c r="J102" i="5" s="1"/>
  <c r="T124" i="6"/>
  <c r="T123" i="6" s="1"/>
  <c r="T122" i="6" s="1"/>
  <c r="R155" i="6"/>
  <c r="P187" i="6"/>
  <c r="BK196" i="4"/>
  <c r="J196" i="4" s="1"/>
  <c r="J100" i="4" s="1"/>
  <c r="BK226" i="4"/>
  <c r="J226" i="4" s="1"/>
  <c r="J104" i="4" s="1"/>
  <c r="BK346" i="3"/>
  <c r="J346" i="3"/>
  <c r="J104" i="3" s="1"/>
  <c r="BK244" i="3"/>
  <c r="J244" i="3"/>
  <c r="J100" i="3" s="1"/>
  <c r="BK126" i="5"/>
  <c r="BK125" i="5"/>
  <c r="J125" i="5" s="1"/>
  <c r="J97" i="5" s="1"/>
  <c r="BK146" i="5"/>
  <c r="J146" i="5" s="1"/>
  <c r="J101" i="5" s="1"/>
  <c r="BK200" i="4"/>
  <c r="J200" i="4" s="1"/>
  <c r="J101" i="4" s="1"/>
  <c r="BK221" i="4"/>
  <c r="J221" i="4"/>
  <c r="J103" i="4" s="1"/>
  <c r="E112" i="6"/>
  <c r="BE127" i="6"/>
  <c r="BE142" i="6"/>
  <c r="BE146" i="6"/>
  <c r="BE172" i="6"/>
  <c r="BE174" i="6"/>
  <c r="BE125" i="6"/>
  <c r="BE126" i="6"/>
  <c r="BE138" i="6"/>
  <c r="BE156" i="6"/>
  <c r="BE169" i="6"/>
  <c r="BE180" i="6"/>
  <c r="BE198" i="6"/>
  <c r="BE201" i="6"/>
  <c r="J89" i="6"/>
  <c r="F119" i="6"/>
  <c r="BE135" i="6"/>
  <c r="BE163" i="6"/>
  <c r="BE166" i="6"/>
  <c r="BE175" i="6"/>
  <c r="BE178" i="6"/>
  <c r="BE185" i="6"/>
  <c r="BE186" i="6"/>
  <c r="BE202" i="6"/>
  <c r="J126" i="5"/>
  <c r="J98" i="5" s="1"/>
  <c r="BE140" i="6"/>
  <c r="BE141" i="6"/>
  <c r="BE144" i="6"/>
  <c r="BE153" i="6"/>
  <c r="BE173" i="6"/>
  <c r="BE137" i="6"/>
  <c r="BE148" i="6"/>
  <c r="BE183" i="6"/>
  <c r="BE195" i="6"/>
  <c r="BE130" i="6"/>
  <c r="BE151" i="6"/>
  <c r="BE157" i="6"/>
  <c r="BE159" i="6"/>
  <c r="BE189" i="6"/>
  <c r="BE190" i="6"/>
  <c r="BE191" i="6"/>
  <c r="BE193" i="6"/>
  <c r="BE128" i="6"/>
  <c r="BE143" i="6"/>
  <c r="BE158" i="6"/>
  <c r="BE168" i="6"/>
  <c r="BE170" i="6"/>
  <c r="BE176" i="6"/>
  <c r="BE188" i="6"/>
  <c r="BE132" i="6"/>
  <c r="BE154" i="6"/>
  <c r="BE161" i="6"/>
  <c r="BE200" i="6"/>
  <c r="BE133" i="5"/>
  <c r="BE150" i="5"/>
  <c r="BE159" i="5"/>
  <c r="BE160" i="5"/>
  <c r="BE164" i="5"/>
  <c r="BE203" i="5"/>
  <c r="BE127" i="5"/>
  <c r="BE145" i="5"/>
  <c r="BE161" i="5"/>
  <c r="BE165" i="5"/>
  <c r="BE167" i="5"/>
  <c r="BE226" i="5"/>
  <c r="BE234" i="5"/>
  <c r="BE255" i="5"/>
  <c r="E85" i="5"/>
  <c r="BE144" i="5"/>
  <c r="BE152" i="5"/>
  <c r="BE166" i="5"/>
  <c r="BE172" i="5"/>
  <c r="BE222" i="5"/>
  <c r="BE250" i="5"/>
  <c r="J89" i="5"/>
  <c r="BE139" i="5"/>
  <c r="BE147" i="5"/>
  <c r="BE175" i="5"/>
  <c r="BE193" i="5"/>
  <c r="BE199" i="5"/>
  <c r="BE219" i="5"/>
  <c r="F92" i="5"/>
  <c r="BE179" i="5"/>
  <c r="BE181" i="5"/>
  <c r="BE182" i="5"/>
  <c r="BE183" i="5"/>
  <c r="BE189" i="5"/>
  <c r="BE195" i="5"/>
  <c r="BK125" i="4"/>
  <c r="J125" i="4"/>
  <c r="J97" i="4" s="1"/>
  <c r="BE158" i="5"/>
  <c r="BE184" i="5"/>
  <c r="BE185" i="5"/>
  <c r="BE211" i="5"/>
  <c r="BE213" i="5"/>
  <c r="BE214" i="5"/>
  <c r="BE257" i="5"/>
  <c r="BE259" i="5"/>
  <c r="BE135" i="5"/>
  <c r="BE142" i="5"/>
  <c r="BE143" i="5"/>
  <c r="BE168" i="5"/>
  <c r="BE169" i="5"/>
  <c r="BE206" i="5"/>
  <c r="BE223" i="5"/>
  <c r="BE229" i="5"/>
  <c r="BE154" i="5"/>
  <c r="BE170" i="5"/>
  <c r="BE171" i="5"/>
  <c r="BE180" i="5"/>
  <c r="BE233" i="5"/>
  <c r="BE238" i="5"/>
  <c r="BE241" i="5"/>
  <c r="BE246" i="5"/>
  <c r="BE158" i="4"/>
  <c r="BE168" i="4"/>
  <c r="BE201" i="4"/>
  <c r="BE218" i="4"/>
  <c r="BE222" i="4"/>
  <c r="BE136" i="4"/>
  <c r="BE154" i="4"/>
  <c r="BE160" i="4"/>
  <c r="BE174" i="4"/>
  <c r="BK127" i="3"/>
  <c r="BK126" i="3" s="1"/>
  <c r="J126" i="3" s="1"/>
  <c r="J30" i="3" s="1"/>
  <c r="BE133" i="4"/>
  <c r="BE138" i="4"/>
  <c r="BE156" i="4"/>
  <c r="BE164" i="4"/>
  <c r="BE171" i="4"/>
  <c r="BK348" i="3"/>
  <c r="J348" i="3" s="1"/>
  <c r="J105" i="3" s="1"/>
  <c r="BE162" i="4"/>
  <c r="BE186" i="4"/>
  <c r="BE211" i="4"/>
  <c r="J89" i="4"/>
  <c r="BE127" i="4"/>
  <c r="BE181" i="4"/>
  <c r="BE227" i="4"/>
  <c r="BE130" i="4"/>
  <c r="BE147" i="4"/>
  <c r="BE150" i="4"/>
  <c r="BE189" i="4"/>
  <c r="BE191" i="4"/>
  <c r="BE197" i="4"/>
  <c r="BE214" i="4"/>
  <c r="E85" i="4"/>
  <c r="BE178" i="4"/>
  <c r="BE205" i="4"/>
  <c r="F92" i="4"/>
  <c r="BE183" i="4"/>
  <c r="BE134" i="3"/>
  <c r="BE137" i="3"/>
  <c r="BE157" i="3"/>
  <c r="BE175" i="3"/>
  <c r="BE212" i="3"/>
  <c r="BE221" i="3"/>
  <c r="BE224" i="3"/>
  <c r="BE230" i="3"/>
  <c r="BE250" i="3"/>
  <c r="BE252" i="3"/>
  <c r="BE265" i="3"/>
  <c r="BE295" i="3"/>
  <c r="J120" i="3"/>
  <c r="BE132" i="3"/>
  <c r="BE177" i="3"/>
  <c r="BE187" i="3"/>
  <c r="BE193" i="3"/>
  <c r="BE204" i="3"/>
  <c r="BE210" i="3"/>
  <c r="BE216" i="3"/>
  <c r="BE218" i="3"/>
  <c r="BE272" i="3"/>
  <c r="BE299" i="3"/>
  <c r="BE318" i="3"/>
  <c r="BE338" i="3"/>
  <c r="E116" i="3"/>
  <c r="BE135" i="3"/>
  <c r="BE140" i="3"/>
  <c r="BE151" i="3"/>
  <c r="BE154" i="3"/>
  <c r="BE160" i="3"/>
  <c r="BE185" i="3"/>
  <c r="BE200" i="3"/>
  <c r="BE301" i="3"/>
  <c r="BE309" i="3"/>
  <c r="BE314" i="3"/>
  <c r="BE334" i="3"/>
  <c r="BE340" i="3"/>
  <c r="BK119" i="2"/>
  <c r="J119" i="2"/>
  <c r="J97" i="2" s="1"/>
  <c r="F123" i="3"/>
  <c r="BE142" i="3"/>
  <c r="BE145" i="3"/>
  <c r="BE242" i="3"/>
  <c r="BE248" i="3"/>
  <c r="BE258" i="3"/>
  <c r="BE277" i="3"/>
  <c r="BE305" i="3"/>
  <c r="BE322" i="3"/>
  <c r="BE324" i="3"/>
  <c r="BE344" i="3"/>
  <c r="BE169" i="3"/>
  <c r="BE179" i="3"/>
  <c r="BE180" i="3"/>
  <c r="BE195" i="3"/>
  <c r="BE198" i="3"/>
  <c r="BE214" i="3"/>
  <c r="BE232" i="3"/>
  <c r="BE235" i="3"/>
  <c r="BE240" i="3"/>
  <c r="BE245" i="3"/>
  <c r="BE256" i="3"/>
  <c r="BE284" i="3"/>
  <c r="BE289" i="3"/>
  <c r="BE327" i="3"/>
  <c r="BE332" i="3"/>
  <c r="BE347" i="3"/>
  <c r="BE353" i="3"/>
  <c r="BE136" i="3"/>
  <c r="BE138" i="3"/>
  <c r="BE167" i="3"/>
  <c r="BE176" i="3"/>
  <c r="BE191" i="3"/>
  <c r="BE254" i="3"/>
  <c r="BE267" i="3"/>
  <c r="BE296" i="3"/>
  <c r="BE297" i="3"/>
  <c r="BE336" i="3"/>
  <c r="BE342" i="3"/>
  <c r="BE350" i="3"/>
  <c r="BE129" i="3"/>
  <c r="BE181" i="3"/>
  <c r="BE183" i="3"/>
  <c r="BE189" i="3"/>
  <c r="BE202" i="3"/>
  <c r="BE228" i="3"/>
  <c r="BE234" i="3"/>
  <c r="BE307" i="3"/>
  <c r="BE312" i="3"/>
  <c r="BE330" i="3"/>
  <c r="BE335" i="3"/>
  <c r="BE356" i="3"/>
  <c r="BE173" i="3"/>
  <c r="BE178" i="3"/>
  <c r="BE206" i="3"/>
  <c r="BE208" i="3"/>
  <c r="BE225" i="3"/>
  <c r="BE233" i="3"/>
  <c r="BE237" i="3"/>
  <c r="BE260" i="3"/>
  <c r="BE279" i="3"/>
  <c r="BE300" i="3"/>
  <c r="BE302" i="3"/>
  <c r="BE360" i="3"/>
  <c r="F92" i="2"/>
  <c r="J112" i="2"/>
  <c r="BE126" i="2"/>
  <c r="BE124" i="2"/>
  <c r="BE125" i="2"/>
  <c r="BE129" i="2"/>
  <c r="BE130" i="2"/>
  <c r="BE131" i="2"/>
  <c r="BE135" i="2"/>
  <c r="BE133" i="2"/>
  <c r="BE136" i="2"/>
  <c r="BE138" i="2"/>
  <c r="BE139" i="2"/>
  <c r="E108" i="2"/>
  <c r="BE122" i="2"/>
  <c r="BE123" i="2"/>
  <c r="BE127" i="2"/>
  <c r="BE132" i="2"/>
  <c r="BE137" i="2"/>
  <c r="BE141" i="2"/>
  <c r="BE143" i="2"/>
  <c r="BE144" i="2"/>
  <c r="BE147" i="2"/>
  <c r="BE121" i="2"/>
  <c r="BE128" i="2"/>
  <c r="BE134" i="2"/>
  <c r="BE140" i="2"/>
  <c r="BE142" i="2"/>
  <c r="BE149" i="2"/>
  <c r="J34" i="3"/>
  <c r="AW96" i="1"/>
  <c r="F34" i="6"/>
  <c r="BA99" i="1" s="1"/>
  <c r="J34" i="2"/>
  <c r="AW95" i="1" s="1"/>
  <c r="F36" i="4"/>
  <c r="BC97" i="1" s="1"/>
  <c r="F35" i="4"/>
  <c r="BB97" i="1"/>
  <c r="J34" i="5"/>
  <c r="AW98" i="1" s="1"/>
  <c r="F36" i="6"/>
  <c r="BC99" i="1" s="1"/>
  <c r="F36" i="2"/>
  <c r="BC95" i="1" s="1"/>
  <c r="F37" i="3"/>
  <c r="BD96" i="1"/>
  <c r="J34" i="6"/>
  <c r="AW99" i="1" s="1"/>
  <c r="F35" i="3"/>
  <c r="BB96" i="1" s="1"/>
  <c r="F36" i="5"/>
  <c r="BC98" i="1" s="1"/>
  <c r="F35" i="2"/>
  <c r="BB95" i="1"/>
  <c r="F36" i="3"/>
  <c r="BC96" i="1" s="1"/>
  <c r="F37" i="6"/>
  <c r="BD99" i="1" s="1"/>
  <c r="F37" i="2"/>
  <c r="BD95" i="1" s="1"/>
  <c r="J34" i="4"/>
  <c r="AW97" i="1"/>
  <c r="F34" i="5"/>
  <c r="BA98" i="1"/>
  <c r="F35" i="6"/>
  <c r="BB99" i="1" s="1"/>
  <c r="F34" i="2"/>
  <c r="BA95" i="1"/>
  <c r="F34" i="4"/>
  <c r="BA97" i="1"/>
  <c r="F37" i="4"/>
  <c r="BD97" i="1"/>
  <c r="F35" i="5"/>
  <c r="BB98" i="1" s="1"/>
  <c r="F34" i="3"/>
  <c r="BA96" i="1"/>
  <c r="F37" i="5"/>
  <c r="BD98" i="1"/>
  <c r="J149" i="5" l="1"/>
  <c r="J103" i="5" s="1"/>
  <c r="P123" i="6"/>
  <c r="P122" i="6" s="1"/>
  <c r="AU99" i="1" s="1"/>
  <c r="T125" i="4"/>
  <c r="T124" i="4" s="1"/>
  <c r="R125" i="4"/>
  <c r="R124" i="4"/>
  <c r="T148" i="5"/>
  <c r="T124" i="5" s="1"/>
  <c r="R123" i="6"/>
  <c r="R122" i="6"/>
  <c r="T127" i="3"/>
  <c r="T126" i="3" s="1"/>
  <c r="BK131" i="5"/>
  <c r="J131" i="5"/>
  <c r="J99" i="5"/>
  <c r="P127" i="3"/>
  <c r="P126" i="3" s="1"/>
  <c r="AU96" i="1" s="1"/>
  <c r="P148" i="5"/>
  <c r="P124" i="5" s="1"/>
  <c r="AU98" i="1" s="1"/>
  <c r="BK123" i="6"/>
  <c r="J123" i="6"/>
  <c r="J97" i="6"/>
  <c r="BK124" i="4"/>
  <c r="J124" i="4"/>
  <c r="J96" i="4"/>
  <c r="AG96" i="1"/>
  <c r="J96" i="3"/>
  <c r="J127" i="3"/>
  <c r="J97" i="3"/>
  <c r="BK118" i="2"/>
  <c r="J118" i="2" s="1"/>
  <c r="J96" i="2" s="1"/>
  <c r="F33" i="2"/>
  <c r="AZ95" i="1" s="1"/>
  <c r="F33" i="5"/>
  <c r="AZ98" i="1" s="1"/>
  <c r="J33" i="4"/>
  <c r="AV97" i="1" s="1"/>
  <c r="AT97" i="1" s="1"/>
  <c r="BB94" i="1"/>
  <c r="AX94" i="1"/>
  <c r="BA94" i="1"/>
  <c r="W30" i="1"/>
  <c r="F33" i="3"/>
  <c r="AZ96" i="1" s="1"/>
  <c r="F33" i="4"/>
  <c r="AZ97" i="1" s="1"/>
  <c r="BD94" i="1"/>
  <c r="W33" i="1"/>
  <c r="J33" i="2"/>
  <c r="AV95" i="1"/>
  <c r="AT95" i="1"/>
  <c r="J33" i="6"/>
  <c r="AV99" i="1" s="1"/>
  <c r="AT99" i="1" s="1"/>
  <c r="J33" i="3"/>
  <c r="AV96" i="1" s="1"/>
  <c r="AT96" i="1" s="1"/>
  <c r="AN96" i="1" s="1"/>
  <c r="J33" i="5"/>
  <c r="AV98" i="1" s="1"/>
  <c r="AT98" i="1" s="1"/>
  <c r="BC94" i="1"/>
  <c r="W32" i="1"/>
  <c r="F33" i="6"/>
  <c r="AZ99" i="1" s="1"/>
  <c r="BK122" i="6" l="1"/>
  <c r="J122" i="6"/>
  <c r="J96" i="6" s="1"/>
  <c r="BK124" i="5"/>
  <c r="J124" i="5"/>
  <c r="J96" i="5"/>
  <c r="J39" i="3"/>
  <c r="AU94" i="1"/>
  <c r="W31" i="1"/>
  <c r="AY94" i="1"/>
  <c r="AW94" i="1"/>
  <c r="AK30" i="1"/>
  <c r="J30" i="2"/>
  <c r="AG95" i="1"/>
  <c r="AZ94" i="1"/>
  <c r="W29" i="1"/>
  <c r="J30" i="4"/>
  <c r="AG97" i="1"/>
  <c r="AN97" i="1" s="1"/>
  <c r="J39" i="4" l="1"/>
  <c r="J39" i="2"/>
  <c r="AN95" i="1"/>
  <c r="J30" i="6"/>
  <c r="AG99" i="1" s="1"/>
  <c r="J30" i="5"/>
  <c r="AG98" i="1" s="1"/>
  <c r="AN98" i="1" s="1"/>
  <c r="AV94" i="1"/>
  <c r="AK29" i="1" s="1"/>
  <c r="J39" i="6" l="1"/>
  <c r="J39" i="5"/>
  <c r="AN99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<sst xmlns="http://schemas.openxmlformats.org/spreadsheetml/2006/main" count="8621" uniqueCount="1194">
  <si>
    <t>Export Komplet</t>
  </si>
  <si>
    <t/>
  </si>
  <si>
    <t>2.0</t>
  </si>
  <si>
    <t>ZAMOK</t>
  </si>
  <si>
    <t>False</t>
  </si>
  <si>
    <t>{53e95ff0-c66b-4b51-8250-160d008a70d6}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</si>
  <si>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</si>
  <si>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</si>
  <si>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</si>
  <si>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</si>
  <si>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</si>
  <si>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</si>
  <si>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</si>
  <si>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</si>
  <si>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20180415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</si>
  <si>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</si>
  <si>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</si>
  <si>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Čujkovova 49 - 53, p. p. č. 654/46, k. ú. Zábřeh nad Odrou</t>
  </si>
  <si>
    <t>KSO:</t>
  </si>
  <si>
    <t>CC-CZ:</t>
  </si>
  <si>
    <t>Místo:</t>
  </si>
  <si>
    <t>ul. Čujkovova 49 - 53</t>
  </si>
  <si>
    <t>Datum:</t>
  </si>
  <si>
    <t>14. 4. 2018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</si>
  <si>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</si>
  <si>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</si>
  <si>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</si>
  <si>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</si>
  <si>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</si>
  <si>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</si>
  <si>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</si>
  <si>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</si>
  <si>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</si>
  <si>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</si>
  <si>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</si>
  <si>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</si>
  <si>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</si>
  <si>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</si>
  <si>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</si>
  <si>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</si>
  <si>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</si>
  <si>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</si>
  <si>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</si>
  <si>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</si>
  <si>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</si>
  <si>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</si>
  <si>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</si>
  <si>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</si>
  <si>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</si>
  <si>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</si>
  <si>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</si>
  <si>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</si>
  <si>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</si>
  <si>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</si>
  <si>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</si>
  <si>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</si>
  <si>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</si>
  <si>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</si>
  <si>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</si>
  <si>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</si>
  <si>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</si>
  <si>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</si>
  <si>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</si>
  <si>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</si>
  <si>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</si>
  <si>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</si>
  <si>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</si>
  <si>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</si>
  <si>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</si>
  <si>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</si>
  <si>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</si>
  <si>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</si>
  <si>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</si>
  <si>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</si>
  <si>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</si>
  <si>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</si>
  <si>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</si>
  <si>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</si>
  <si>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</si>
  <si>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</si>
  <si>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</si>
  <si>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</si>
  <si>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</si>
  <si>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</si>
  <si>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{03b84b07-7e68-496f-9219-19a79495619f}</t>
  </si>
  <si>
    <t>2</t>
  </si>
  <si>
    <t>001</t>
  </si>
  <si>
    <t xml:space="preserve">SO 101 PARKOVIŠTĚ  </t>
  </si>
  <si>
    <t>{19d358f7-9878-4c70-9159-7892d342eed2}</t>
  </si>
  <si>
    <t>002</t>
  </si>
  <si>
    <t>SO 301 DEŠŤOVÁ KANALIZACE</t>
  </si>
  <si>
    <t>{da389de7-5084-4b52-bafd-2ca40afbb109}</t>
  </si>
  <si>
    <t>003</t>
  </si>
  <si>
    <t>SO 401 VEŘEJNÉ OSVĚTLENÍ</t>
  </si>
  <si>
    <t>{bc04fb58-1614-45fe-adba-1c11bd319f3e}</t>
  </si>
  <si>
    <t>004</t>
  </si>
  <si>
    <t>5-LETÁ UDRŽOVACÍ PÉČE</t>
  </si>
  <si>
    <t>{8ca58c19-3054-4526-b858-c217974aaa92}</t>
  </si>
  <si>
    <t>ploty</t>
  </si>
  <si>
    <t>m</t>
  </si>
  <si>
    <t>130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</si>
  <si>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</si>
  <si>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</si>
  <si>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</si>
  <si>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</si>
  <si>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</si>
  <si>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</si>
  <si>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</si>
  <si>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</si>
  <si>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</si>
  <si>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</si>
  <si>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</si>
  <si>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</si>
  <si>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</si>
  <si>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</si>
  <si>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</si>
  <si>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</si>
  <si>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</si>
  <si>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</si>
  <si>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</si>
  <si>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</si>
  <si>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</si>
  <si>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</si>
  <si>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</si>
  <si>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</si>
  <si>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</si>
  <si>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</si>
  <si>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</si>
  <si>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</si>
  <si>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</si>
  <si>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</si>
  <si>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</si>
  <si>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</si>
  <si>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</si>
  <si>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-10318572</t>
  </si>
  <si>
    <t>Administrativní činnost pro zajištění záborů pozemků, uzavírek komunikací a dopravních opatření</t>
  </si>
  <si>
    <t>-1037663625</t>
  </si>
  <si>
    <t>3</t>
  </si>
  <si>
    <t>022</t>
  </si>
  <si>
    <t>aktualizace dokladových částí  projektové  dokumentace</t>
  </si>
  <si>
    <t>1778720614</t>
  </si>
  <si>
    <t>Koordinační a kompletační činnost dodavatele</t>
  </si>
  <si>
    <t>-1745124033</t>
  </si>
  <si>
    <t>Náklady na veškeré energie související s realizací akce</t>
  </si>
  <si>
    <t>-431851519</t>
  </si>
  <si>
    <t>6</t>
  </si>
  <si>
    <t>005</t>
  </si>
  <si>
    <t>Zábory cizích pozemků (veřejných i soukromých)</t>
  </si>
  <si>
    <t>417371905</t>
  </si>
  <si>
    <t>7</t>
  </si>
  <si>
    <t>006</t>
  </si>
  <si>
    <t>Geodetické zaměření realizovaných objektů</t>
  </si>
  <si>
    <t>563794759</t>
  </si>
  <si>
    <t>007</t>
  </si>
  <si>
    <t xml:space="preserve">Zpracování dokumentace skutečného provedení stavby </t>
  </si>
  <si>
    <t>433264381</t>
  </si>
  <si>
    <t>9</t>
  </si>
  <si>
    <t>008</t>
  </si>
  <si>
    <t>Vyhotovení geometrických plánů pro vklad do KN</t>
  </si>
  <si>
    <t>1074747539</t>
  </si>
  <si>
    <t>10</t>
  </si>
  <si>
    <t>009</t>
  </si>
  <si>
    <t>Statické zatěžovací zkoušky zhutnění</t>
  </si>
  <si>
    <t>kus</t>
  </si>
  <si>
    <t>744682202</t>
  </si>
  <si>
    <t>11</t>
  </si>
  <si>
    <t>010</t>
  </si>
  <si>
    <t>Dočasné dopravní značení a čištění tohoto značení po dobu realizace akce</t>
  </si>
  <si>
    <t>1206857806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</si>
  <si>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</si>
  <si>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</si>
  <si>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</si>
  <si>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1819973242</t>
  </si>
  <si>
    <t>13</t>
  </si>
  <si>
    <t>012</t>
  </si>
  <si>
    <t xml:space="preserve">Informační tabule s údaji o stavbě (velikost cca 1,5 x 1 m – dle grafického návrhu investora) </t>
  </si>
  <si>
    <t>264672572</t>
  </si>
  <si>
    <t>14</t>
  </si>
  <si>
    <t>013</t>
  </si>
  <si>
    <t xml:space="preserve">zařízení staveniště zhotovitele - chemické WC </t>
  </si>
  <si>
    <t>1743951859</t>
  </si>
  <si>
    <t>014</t>
  </si>
  <si>
    <t>Náklady za vypouštění čerpané podzemní vody do veřejné kanalizace</t>
  </si>
  <si>
    <t>1685984305</t>
  </si>
  <si>
    <t>16</t>
  </si>
  <si>
    <t>015</t>
  </si>
  <si>
    <t>dočasné zajištění podzemních sítí  proti poškození</t>
  </si>
  <si>
    <t>-1913232547</t>
  </si>
  <si>
    <t>17</t>
  </si>
  <si>
    <t>016</t>
  </si>
  <si>
    <t>Čistění komunikací</t>
  </si>
  <si>
    <t>327152046</t>
  </si>
  <si>
    <t>18</t>
  </si>
  <si>
    <t>017</t>
  </si>
  <si>
    <t xml:space="preserve">Náklady na vytýčení stavby </t>
  </si>
  <si>
    <t>174012265</t>
  </si>
  <si>
    <t>19</t>
  </si>
  <si>
    <t>018</t>
  </si>
  <si>
    <t>Náklady na projektovou (dílenskou) dokumentaci zhotovitele</t>
  </si>
  <si>
    <t>-732964748</t>
  </si>
  <si>
    <t>20</t>
  </si>
  <si>
    <t>019</t>
  </si>
  <si>
    <t>Pasportizace území před zahájením stavby  dle požadavku odboru dopravy</t>
  </si>
  <si>
    <t>451961781</t>
  </si>
  <si>
    <t>020</t>
  </si>
  <si>
    <t xml:space="preserve">dozor pracovníka odborného bezpečnostního dohledu – měření metanu. </t>
  </si>
  <si>
    <t>2145560761</t>
  </si>
  <si>
    <t>22</t>
  </si>
  <si>
    <t>020.1</t>
  </si>
  <si>
    <t>kompletní dokumentace ke kolaudaci stavby - provozní řády, revize a ostatní nutné doklady</t>
  </si>
  <si>
    <t>-600587177</t>
  </si>
  <si>
    <t>23</t>
  </si>
  <si>
    <t>021</t>
  </si>
  <si>
    <t>botanický a ornitologický průzkum</t>
  </si>
  <si>
    <t>1616350604</t>
  </si>
  <si>
    <t>24</t>
  </si>
  <si>
    <t>K</t>
  </si>
  <si>
    <t>119003227</t>
  </si>
  <si>
    <t>Mobilní plotová zábrana vyplněná dráty výšky do 2,2 m pro zabezpečení výkopu zřízení</t>
  </si>
  <si>
    <t>885154098</t>
  </si>
  <si>
    <t>VV</t>
  </si>
  <si>
    <t>dle E2.b.2</t>
  </si>
  <si>
    <t>25</t>
  </si>
  <si>
    <t>119003228</t>
  </si>
  <si>
    <t>Mobilní plotová zábrana vyplněná dráty výšky do 2,2 m pro zabezpečení výkopu odstranění</t>
  </si>
  <si>
    <t>-817779274</t>
  </si>
  <si>
    <t>26</t>
  </si>
  <si>
    <t>R001N</t>
  </si>
  <si>
    <t>náklady za pronájem mobilního oplocení po dobu 3 měsíců</t>
  </si>
  <si>
    <t>804312974</t>
  </si>
  <si>
    <t>asfalt</t>
  </si>
  <si>
    <t>m2</t>
  </si>
  <si>
    <t>66</t>
  </si>
  <si>
    <t>bo1530</t>
  </si>
  <si>
    <t>83</t>
  </si>
  <si>
    <t>drenáž</t>
  </si>
  <si>
    <t>45</t>
  </si>
  <si>
    <t>fréza</t>
  </si>
  <si>
    <t>90,05</t>
  </si>
  <si>
    <t>keře</t>
  </si>
  <si>
    <t>kostky</t>
  </si>
  <si>
    <t>31,75</t>
  </si>
  <si>
    <t>lože</t>
  </si>
  <si>
    <t>m3</t>
  </si>
  <si>
    <t>1,35</t>
  </si>
  <si>
    <t xml:space="preserve">001 - SO 101 PARKOVIŠTĚ  </t>
  </si>
  <si>
    <t>napojení</t>
  </si>
  <si>
    <t>23,05</t>
  </si>
  <si>
    <t>odkopávky</t>
  </si>
  <si>
    <t>157,765</t>
  </si>
  <si>
    <t>odvoz</t>
  </si>
  <si>
    <t>218,765</t>
  </si>
  <si>
    <t>oprava</t>
  </si>
  <si>
    <t>ornice</t>
  </si>
  <si>
    <t>56,8</t>
  </si>
  <si>
    <t>parking</t>
  </si>
  <si>
    <t>160</t>
  </si>
  <si>
    <t>pěší</t>
  </si>
  <si>
    <t>rýhy</t>
  </si>
  <si>
    <t>13,5</t>
  </si>
  <si>
    <t>sadovky</t>
  </si>
  <si>
    <t>62</t>
  </si>
  <si>
    <t>slepci</t>
  </si>
  <si>
    <t>2,5</t>
  </si>
  <si>
    <t>slepci2</t>
  </si>
  <si>
    <t>vdz</t>
  </si>
  <si>
    <t>46</t>
  </si>
  <si>
    <t>voda</t>
  </si>
  <si>
    <t>0,675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</si>
  <si>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</si>
  <si>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</si>
  <si>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</si>
  <si>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</si>
  <si>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</si>
  <si>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</si>
  <si>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</si>
  <si>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</si>
  <si>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</si>
  <si>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</si>
  <si>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</si>
  <si>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</si>
  <si>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</si>
  <si>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-1008308127</t>
  </si>
  <si>
    <t>dle B1.2.1</t>
  </si>
  <si>
    <t>258/10000</t>
  </si>
  <si>
    <t>111151111</t>
  </si>
  <si>
    <t>Pokosení trávníku parterového plochy do 1000 m2 s odvozem do 20 km v rovině a svahu do 1:5</t>
  </si>
  <si>
    <t>372444411</t>
  </si>
  <si>
    <t>45*3</t>
  </si>
  <si>
    <t>112101101</t>
  </si>
  <si>
    <t>Odstranění stromů listnatých průměru kmene do 300 mm</t>
  </si>
  <si>
    <t>611182567</t>
  </si>
  <si>
    <t>112101102</t>
  </si>
  <si>
    <t>Odstranění stromů listnatých průměru kmene do 500 mm</t>
  </si>
  <si>
    <t>-1886805435</t>
  </si>
  <si>
    <t>112201112</t>
  </si>
  <si>
    <t>Odstranění pařezů D do 0,3 m v rovině a svahu 1:5 s odklizením do 20 m a zasypáním jámy</t>
  </si>
  <si>
    <t>958656131</t>
  </si>
  <si>
    <t>112201115</t>
  </si>
  <si>
    <t>Odstranění pařezů D do 0,6 m v rovině a svahu 1:5 s odklizením do 20 m a zasypáním jámy</t>
  </si>
  <si>
    <t>140254560</t>
  </si>
  <si>
    <t>113106121</t>
  </si>
  <si>
    <t>Rozebrání dlažeb z betonových nebo kamenných dlaždic komunikací pro pěší ručně</t>
  </si>
  <si>
    <t>-826890353</t>
  </si>
  <si>
    <t>16,5+5</t>
  </si>
  <si>
    <t>113107531</t>
  </si>
  <si>
    <t>Odstranění podkladu z betonu prostého tl 150 mm při překopech strojně pl přes 15 m2</t>
  </si>
  <si>
    <t>-1199000740</t>
  </si>
  <si>
    <t>113152112</t>
  </si>
  <si>
    <t>Odstranění podkladů zpevněných ploch z kameniva drceného</t>
  </si>
  <si>
    <t>1515351733</t>
  </si>
  <si>
    <t>dle E2.b stáv.chodníky</t>
  </si>
  <si>
    <t>(67+16)*0,2</t>
  </si>
  <si>
    <t>113154264</t>
  </si>
  <si>
    <t>Frézování živičného krytu tl 100 mm pruh š 2 m pl do 1000 m2 s překážkami v trase</t>
  </si>
  <si>
    <t>429639198</t>
  </si>
  <si>
    <t>napojení na vozovku</t>
  </si>
  <si>
    <t>67</t>
  </si>
  <si>
    <t>0,5*(4,5+10+1,6+30)</t>
  </si>
  <si>
    <t>Součet</t>
  </si>
  <si>
    <t>113202111</t>
  </si>
  <si>
    <t>Vytrhání obrub krajníků obrubníků stojatých</t>
  </si>
  <si>
    <t>-1677245170</t>
  </si>
  <si>
    <t>dle E2b - stávající obruby chodníku</t>
  </si>
  <si>
    <t>3,2+4,5+2,5+1,5+4+2,5+8,8+30</t>
  </si>
  <si>
    <t>120001101</t>
  </si>
  <si>
    <t>Příplatek za ztížení vykopávky v blízkosti podzemního vedení</t>
  </si>
  <si>
    <t>1117614262</t>
  </si>
  <si>
    <t>dle A2 - gas, ostravské komunikace</t>
  </si>
  <si>
    <t>2*0,71*(2,5+29)</t>
  </si>
  <si>
    <t>121101102</t>
  </si>
  <si>
    <t>Sejmutí ornice s přemístěním na vzdálenost do 100 m</t>
  </si>
  <si>
    <t>-892703753</t>
  </si>
  <si>
    <t>dle A4</t>
  </si>
  <si>
    <t>122201102</t>
  </si>
  <si>
    <t>Odkopávky a prokopávky nezapažené v hornině tř. 3 objem do 1000 m3</t>
  </si>
  <si>
    <t>1814421735</t>
  </si>
  <si>
    <t>dle B1.2.3, B1.2.1</t>
  </si>
  <si>
    <t>asfalt*0,71</t>
  </si>
  <si>
    <t>pěší*0,39</t>
  </si>
  <si>
    <t>slepci*0,39+slepci2*0,39</t>
  </si>
  <si>
    <t>parking*0,67</t>
  </si>
  <si>
    <t>122201109</t>
  </si>
  <si>
    <t>Příplatek za lepivost u odkopávek v hornině tř. 1 až 3</t>
  </si>
  <si>
    <t>-397762271</t>
  </si>
  <si>
    <t>132201101</t>
  </si>
  <si>
    <t>Hloubení rýh š do 600 mm v hornině tř. 3 objemu do 100 m3</t>
  </si>
  <si>
    <t>-1784902265</t>
  </si>
  <si>
    <t>dle B1.2.3, B1.2.1, B1.2.4</t>
  </si>
  <si>
    <t>drenáž pláně</t>
  </si>
  <si>
    <t>0,5*0,6*drenáž</t>
  </si>
  <si>
    <t>132201109</t>
  </si>
  <si>
    <t>Příplatek za lepivost k hloubení rýh š do 600 mm v hornině tř. 3</t>
  </si>
  <si>
    <t>-861417156</t>
  </si>
  <si>
    <t>162301401</t>
  </si>
  <si>
    <t>Vodorovné přemístění větví stromů listnatých do 5 km D kmene do 300 mm</t>
  </si>
  <si>
    <t>-709202998</t>
  </si>
  <si>
    <t>162301402</t>
  </si>
  <si>
    <t>Vodorovné přemístění větví stromů listnatých do 5 km D kmene do 500 mm</t>
  </si>
  <si>
    <t>1802422427</t>
  </si>
  <si>
    <t>162301411</t>
  </si>
  <si>
    <t>Vodorovné přemístění kmenů stromů listnatých do 5 km D kmene do 300 mm</t>
  </si>
  <si>
    <t>1206806910</t>
  </si>
  <si>
    <t>162301412</t>
  </si>
  <si>
    <t>Vodorovné přemístění kmenů stromů listnatých do 5 km D kmene do 500 mm</t>
  </si>
  <si>
    <t>-878749706</t>
  </si>
  <si>
    <t>162301421</t>
  </si>
  <si>
    <t>Vodorovné přemístění pařezů do 5 km D do 300 mm</t>
  </si>
  <si>
    <t>289104100</t>
  </si>
  <si>
    <t>162301423</t>
  </si>
  <si>
    <t>Vodorovné přemístění pařezů do 5 km D do 700 mm</t>
  </si>
  <si>
    <t>-1825670105</t>
  </si>
  <si>
    <t>162701105</t>
  </si>
  <si>
    <t>Vodorovné přemístění do 10000 m výkopku/sypaniny z horniny tř. 1 až 4</t>
  </si>
  <si>
    <t>-1598978157</t>
  </si>
  <si>
    <t>odkopávky+rýhy+ornice-sadovky*0,15</t>
  </si>
  <si>
    <t>162701109</t>
  </si>
  <si>
    <t>Příplatek k vodorovnému přemístění výkopku/sypaniny z horniny tř. 1 až 4 ZKD 1000 m přes 10000 m</t>
  </si>
  <si>
    <t>262903890</t>
  </si>
  <si>
    <t>odvoz*15</t>
  </si>
  <si>
    <t>167101102</t>
  </si>
  <si>
    <t>Nakládání výkopku z hornin tř. 1 až 4 přes 100 m3</t>
  </si>
  <si>
    <t>-754275170</t>
  </si>
  <si>
    <t>27</t>
  </si>
  <si>
    <t>171201201</t>
  </si>
  <si>
    <t>Uložení sypaniny na skládky</t>
  </si>
  <si>
    <t>989455233</t>
  </si>
  <si>
    <t>28</t>
  </si>
  <si>
    <t>171201211</t>
  </si>
  <si>
    <t>Poplatek za uložení odpadu ze sypaniny na skládce (skládkovné)</t>
  </si>
  <si>
    <t>t</t>
  </si>
  <si>
    <t>-1041024202</t>
  </si>
  <si>
    <t>odvoz*1,7</t>
  </si>
  <si>
    <t>29</t>
  </si>
  <si>
    <t>174101101</t>
  </si>
  <si>
    <t>Zásyp jam, šachet rýh nebo kolem objektů sypaninou se zhutněním</t>
  </si>
  <si>
    <t>-793414808</t>
  </si>
  <si>
    <t>rýhy-lože</t>
  </si>
  <si>
    <t>30</t>
  </si>
  <si>
    <t>583442000</t>
  </si>
  <si>
    <t>štěrkodrť frakce 0-63 třída C</t>
  </si>
  <si>
    <t>246619170</t>
  </si>
  <si>
    <t>(rýhy-lože)*1,9</t>
  </si>
  <si>
    <t>31</t>
  </si>
  <si>
    <t>181301102</t>
  </si>
  <si>
    <t>Rozprostření ornice tl vrstvy do 150 mm pl do 500 m2 v rovině nebo ve svahu do 1:5</t>
  </si>
  <si>
    <t>-1409274626</t>
  </si>
  <si>
    <t>45+17</t>
  </si>
  <si>
    <t>32</t>
  </si>
  <si>
    <t>25234001</t>
  </si>
  <si>
    <t>herbicid totální systémový neselektivní</t>
  </si>
  <si>
    <t>litr</t>
  </si>
  <si>
    <t>341293655</t>
  </si>
  <si>
    <t>(sadovky*8)/10000</t>
  </si>
  <si>
    <t>33</t>
  </si>
  <si>
    <t>181411131</t>
  </si>
  <si>
    <t>Založení parkového trávníku výsevem plochy do 1000 m2 v rovině a ve svahu do 1:5</t>
  </si>
  <si>
    <t>1792090935</t>
  </si>
  <si>
    <t>34</t>
  </si>
  <si>
    <t>005724200</t>
  </si>
  <si>
    <t>osivo směs travní parková okrasná</t>
  </si>
  <si>
    <t>kg</t>
  </si>
  <si>
    <t>-921506299</t>
  </si>
  <si>
    <t>0,025*45</t>
  </si>
  <si>
    <t>35</t>
  </si>
  <si>
    <t>181951102</t>
  </si>
  <si>
    <t>Úprava pláně v hornině tř. 1 až 4 se zhutněním</t>
  </si>
  <si>
    <t>-1903993253</t>
  </si>
  <si>
    <t>oprava+slepci2+slepci+parking+asfalt</t>
  </si>
  <si>
    <t>36</t>
  </si>
  <si>
    <t>251911550</t>
  </si>
  <si>
    <t>hnojivo průmyslové Cererit (bal. 5 kg)</t>
  </si>
  <si>
    <t>-795361532</t>
  </si>
  <si>
    <t>2*0,005*keře</t>
  </si>
  <si>
    <t>37</t>
  </si>
  <si>
    <t>183403114</t>
  </si>
  <si>
    <t>Obdělání půdy kultivátorováním v rovině a svahu do 1:5</t>
  </si>
  <si>
    <t>-2016100741</t>
  </si>
  <si>
    <t>38</t>
  </si>
  <si>
    <t>183403153</t>
  </si>
  <si>
    <t>Obdělání půdy hrabáním v rovině a svahu do 1:5</t>
  </si>
  <si>
    <t>-1760450742</t>
  </si>
  <si>
    <t>39</t>
  </si>
  <si>
    <t>183403161</t>
  </si>
  <si>
    <t>Obdělání půdy válením v rovině a svahu do 1:5</t>
  </si>
  <si>
    <t>-981951720</t>
  </si>
  <si>
    <t>40</t>
  </si>
  <si>
    <t>183552431</t>
  </si>
  <si>
    <t>Hnojení tekutými hnojivy se zapravením do půdy v množství do 2 t/ha ploch do 5 ha sklonu do 5°</t>
  </si>
  <si>
    <t>-1228075533</t>
  </si>
  <si>
    <t>45/10000</t>
  </si>
  <si>
    <t>41</t>
  </si>
  <si>
    <t>184802111</t>
  </si>
  <si>
    <t>Chemické odplevelení před založením kultury nad 20 m2 postřikem na široko v rovině a svahu do 1:5</t>
  </si>
  <si>
    <t>-950415049</t>
  </si>
  <si>
    <t>42</t>
  </si>
  <si>
    <t>R101</t>
  </si>
  <si>
    <t xml:space="preserve">Trávníkový substrát  </t>
  </si>
  <si>
    <t>-2113770151</t>
  </si>
  <si>
    <t>dle B1.1</t>
  </si>
  <si>
    <t>(45*0,15)/2,5</t>
  </si>
  <si>
    <t>43</t>
  </si>
  <si>
    <t>R102</t>
  </si>
  <si>
    <t>ochrana kmene bedněním - zřízení</t>
  </si>
  <si>
    <t>-1381766240</t>
  </si>
  <si>
    <t>2*0,5*4*7</t>
  </si>
  <si>
    <t>44</t>
  </si>
  <si>
    <t>R103</t>
  </si>
  <si>
    <t>ochrana kmene bedněním - odstranění</t>
  </si>
  <si>
    <t>-1348991668</t>
  </si>
  <si>
    <t>185804312</t>
  </si>
  <si>
    <t>Zalití rostlin vodou plocha přes 20 m2</t>
  </si>
  <si>
    <t>2119793303</t>
  </si>
  <si>
    <t>45*0,015</t>
  </si>
  <si>
    <t>185851121</t>
  </si>
  <si>
    <t>Dovoz vody pro zálivku rostlin za vzdálenost do 1000 m</t>
  </si>
  <si>
    <t>-431474411</t>
  </si>
  <si>
    <t>47</t>
  </si>
  <si>
    <t>185851129</t>
  </si>
  <si>
    <t>Příplatek k dovozu vody pro zálivku rostlin do 1000 m ZKD 1000 m</t>
  </si>
  <si>
    <t>1378876075</t>
  </si>
  <si>
    <t>voda*24</t>
  </si>
  <si>
    <t>48</t>
  </si>
  <si>
    <t>R8012</t>
  </si>
  <si>
    <t xml:space="preserve">přesazení keřů </t>
  </si>
  <si>
    <t>1950054502</t>
  </si>
  <si>
    <t>49</t>
  </si>
  <si>
    <t>R801212</t>
  </si>
  <si>
    <t>přesazení vzrostlých stromků ok 16-18cm</t>
  </si>
  <si>
    <t>1209503040</t>
  </si>
  <si>
    <t>50</t>
  </si>
  <si>
    <t>R80113</t>
  </si>
  <si>
    <t>provedení náhradní výsadby - Prunus sargentii "Rancho" ok=14-16cm, sadovnicky zapěstované dřeviny s balem</t>
  </si>
  <si>
    <t>546161898</t>
  </si>
  <si>
    <t>51</t>
  </si>
  <si>
    <t>R80114</t>
  </si>
  <si>
    <t>provedení náhradní výsadby - Prunus x yedoensis, ok=14-16cm, sadovnicky zapěstované dřeviny s balem</t>
  </si>
  <si>
    <t>-652644017</t>
  </si>
  <si>
    <t>Zakládání</t>
  </si>
  <si>
    <t>52</t>
  </si>
  <si>
    <t>212755214</t>
  </si>
  <si>
    <t>Trativody z drenážních trubek plastových flexibilních D 100 mm bez lože</t>
  </si>
  <si>
    <t>-2053492446</t>
  </si>
  <si>
    <t>53</t>
  </si>
  <si>
    <t>213141111</t>
  </si>
  <si>
    <t>Zřízení vrstvy z geotextilie v rovině nebo ve sklonu do 1:5 š do 3 m</t>
  </si>
  <si>
    <t>396253051</t>
  </si>
  <si>
    <t>drenáž*3,14*0,1+drenáž*0,5*4</t>
  </si>
  <si>
    <t>54</t>
  </si>
  <si>
    <t>693110620R</t>
  </si>
  <si>
    <t>geotextilie netkaná 300 g/m2, šíře 200 cm</t>
  </si>
  <si>
    <t>-884048040</t>
  </si>
  <si>
    <t>drenáž*3,14*0,1*1,5+drenáž*0,5*4*1,5</t>
  </si>
  <si>
    <t>Vodorovné konstrukce</t>
  </si>
  <si>
    <t>55</t>
  </si>
  <si>
    <t>451573111</t>
  </si>
  <si>
    <t>Lože pod potrubí otevřený výkop ze štěrkopísku</t>
  </si>
  <si>
    <t>315780783</t>
  </si>
  <si>
    <t>drenáž*0,3*0,1</t>
  </si>
  <si>
    <t>Komunikace pozemní</t>
  </si>
  <si>
    <t>56</t>
  </si>
  <si>
    <t>564851111</t>
  </si>
  <si>
    <t>Podklad ze štěrkodrtě ŠD tl 150 mm</t>
  </si>
  <si>
    <t>598991437</t>
  </si>
  <si>
    <t>oprava+pěší+slepci+2*asfalt+slepci2</t>
  </si>
  <si>
    <t>57</t>
  </si>
  <si>
    <t>564871111</t>
  </si>
  <si>
    <t>Podklad ze štěrkodrtě ŠD tl 250 mm</t>
  </si>
  <si>
    <t>731251829</t>
  </si>
  <si>
    <t>58</t>
  </si>
  <si>
    <t>564871116</t>
  </si>
  <si>
    <t>Podklad ze štěrkodrtě ŠD tl. 300 mm</t>
  </si>
  <si>
    <t>-2136888087</t>
  </si>
  <si>
    <t>parking+asfalt+bo1530*0,3</t>
  </si>
  <si>
    <t>59</t>
  </si>
  <si>
    <t>565155121</t>
  </si>
  <si>
    <t>Asfaltový beton vrstva podkladní ACP 16 (obalované kamenivo OKS) tl 70 mm š přes 3 m</t>
  </si>
  <si>
    <t>-1670204327</t>
  </si>
  <si>
    <t>asfalt+napojení*0,5</t>
  </si>
  <si>
    <t>60</t>
  </si>
  <si>
    <t>573111112</t>
  </si>
  <si>
    <t>Postřik živičný infiltrační s posypem z asfaltu množství 1 kg/m2</t>
  </si>
  <si>
    <t>-900966402</t>
  </si>
  <si>
    <t>61</t>
  </si>
  <si>
    <t>573211112</t>
  </si>
  <si>
    <t>Postřik živičný spojovací z asfaltu v množství 0,70 kg/m2</t>
  </si>
  <si>
    <t>1816890711</t>
  </si>
  <si>
    <t>asfalt+napojení</t>
  </si>
  <si>
    <t>577134121</t>
  </si>
  <si>
    <t>Asfaltový beton vrstva obrusná ACO 11 (ABS) tř. I tl 40 mm š přes 3 m z nemodifikovaného asfaltu</t>
  </si>
  <si>
    <t>-1765313311</t>
  </si>
  <si>
    <t>63</t>
  </si>
  <si>
    <t>596211110</t>
  </si>
  <si>
    <t>Kladení zámkové dlažby komunikací pro pěší tl 60 mm skupiny A pl do 50 m2</t>
  </si>
  <si>
    <t>-619718760</t>
  </si>
  <si>
    <t>slepci+pěší+oprava+slepci2</t>
  </si>
  <si>
    <t>64</t>
  </si>
  <si>
    <t>592452670RR</t>
  </si>
  <si>
    <t>dlažba pro nevidomé 20 x 10 x 6 cm šedá</t>
  </si>
  <si>
    <t>1329217343</t>
  </si>
  <si>
    <t>Přepočteno koeficientem 1,05 (prořez 5%)</t>
  </si>
  <si>
    <t>2,5*1,05 'Přepočtené koeficientem množství</t>
  </si>
  <si>
    <t>65</t>
  </si>
  <si>
    <t>R0077</t>
  </si>
  <si>
    <t>dlažba zámková betonová  červená tl.60mm</t>
  </si>
  <si>
    <t>-552074347</t>
  </si>
  <si>
    <t>5*1,05 'Přepočtené koeficientem množství</t>
  </si>
  <si>
    <t>596211212</t>
  </si>
  <si>
    <t>Kladení zámkové dlažby komunikací pro pěší tl 80 mm skupiny A pl do 300 m2</t>
  </si>
  <si>
    <t>1057531334</t>
  </si>
  <si>
    <t>59245213R</t>
  </si>
  <si>
    <t>dlažba zámková tl.80mm přírodní ostrohranná</t>
  </si>
  <si>
    <t>-1960706657</t>
  </si>
  <si>
    <t>160*1,05 'Přepočtené koeficientem množství</t>
  </si>
  <si>
    <t>68</t>
  </si>
  <si>
    <t>R0075</t>
  </si>
  <si>
    <t>dlažba zámková betonová přírodní šedá tl.60mm</t>
  </si>
  <si>
    <t>-960081960</t>
  </si>
  <si>
    <t>69</t>
  </si>
  <si>
    <t>592452670R</t>
  </si>
  <si>
    <t>dlažba pro nevidomé 20 x 10 x 6 cm červená</t>
  </si>
  <si>
    <t>1469518292</t>
  </si>
  <si>
    <t>2*1,05 'Přepočtené koeficientem množství</t>
  </si>
  <si>
    <t>Ostatní konstrukce a práce, bourání</t>
  </si>
  <si>
    <t>70</t>
  </si>
  <si>
    <t>914111111</t>
  </si>
  <si>
    <t>Montáž svislé dopravní značky do velikosti 1 m2 objímkami na sloupek nebo konzolu</t>
  </si>
  <si>
    <t>-430948475</t>
  </si>
  <si>
    <t>71</t>
  </si>
  <si>
    <t>404454040</t>
  </si>
  <si>
    <t>značka dopravní svislá nereflexní FeZn prolis, 500 x 700 mm</t>
  </si>
  <si>
    <t>-1424848547</t>
  </si>
  <si>
    <t>72</t>
  </si>
  <si>
    <t>40445415</t>
  </si>
  <si>
    <t>značka dopravní svislá nereflexní FeZn prolis 300x200mm</t>
  </si>
  <si>
    <t>-1404514447</t>
  </si>
  <si>
    <t>1*2 'Přepočtené koeficientem množství</t>
  </si>
  <si>
    <t>73</t>
  </si>
  <si>
    <t>404452250</t>
  </si>
  <si>
    <t>sloupek Zn 60 - 350</t>
  </si>
  <si>
    <t>-1984685379</t>
  </si>
  <si>
    <t>74</t>
  </si>
  <si>
    <t>404452400</t>
  </si>
  <si>
    <t>patka hliníková HP 60</t>
  </si>
  <si>
    <t>1465545064</t>
  </si>
  <si>
    <t>75</t>
  </si>
  <si>
    <t>404452530</t>
  </si>
  <si>
    <t>víčko plastové na sloupek 60</t>
  </si>
  <si>
    <t>-636339796</t>
  </si>
  <si>
    <t>76</t>
  </si>
  <si>
    <t>915211111</t>
  </si>
  <si>
    <t>Vodorovné dopravní značení dělící čáry souvislé š 125 mm bílý plast</t>
  </si>
  <si>
    <t>-703546524</t>
  </si>
  <si>
    <t>dle B1.2.7</t>
  </si>
  <si>
    <t>4,5*8+5*2</t>
  </si>
  <si>
    <t>77</t>
  </si>
  <si>
    <t>915231111</t>
  </si>
  <si>
    <t>Vodorovné dopravní značení přechody pro chodce, šipky, symboly bílý plast</t>
  </si>
  <si>
    <t>672903393</t>
  </si>
  <si>
    <t>78</t>
  </si>
  <si>
    <t>915611111</t>
  </si>
  <si>
    <t>Předznačení vodorovného liniového značení</t>
  </si>
  <si>
    <t>-754584012</t>
  </si>
  <si>
    <t>79</t>
  </si>
  <si>
    <t>916111122</t>
  </si>
  <si>
    <t>Osazení obruby z drobných kostek bez boční opěry do lože z betonu prostého</t>
  </si>
  <si>
    <t>714501432</t>
  </si>
  <si>
    <t>dle B1.2.1, B1.2.3 - dvojřádek</t>
  </si>
  <si>
    <t>12,75+19</t>
  </si>
  <si>
    <t>80</t>
  </si>
  <si>
    <t>583801100</t>
  </si>
  <si>
    <t>kostka dlažební drobná, žula, I.jakost, velikost 10 cm</t>
  </si>
  <si>
    <t>-526864750</t>
  </si>
  <si>
    <t>kostky*0,1*0,2*2</t>
  </si>
  <si>
    <t>81</t>
  </si>
  <si>
    <t>916131213</t>
  </si>
  <si>
    <t>Osazení silničního obrubníku betonového stojatého s boční opěrou do lože z betonu prostého</t>
  </si>
  <si>
    <t>-28375876</t>
  </si>
  <si>
    <t>6,5+0,8+4,5+12,3+0,8*2+3,5+2,5+4,5+6,3+1,6+2,1+3+12,8+4,5*2+3,2+2,6+3,9+2,3</t>
  </si>
  <si>
    <t>82</t>
  </si>
  <si>
    <t>592175030R</t>
  </si>
  <si>
    <t>obrubník  100x15/12x30 cm, přírodní</t>
  </si>
  <si>
    <t>-1065857330</t>
  </si>
  <si>
    <t>83*1,05 'Přepočtené koeficientem množství</t>
  </si>
  <si>
    <t>916991121</t>
  </si>
  <si>
    <t>Lože pod obrubníky, krajníky nebo obruby z dlažebních kostek z betonu prostého</t>
  </si>
  <si>
    <t>1621310370</t>
  </si>
  <si>
    <t>0,1*0,3*(bo1530+kostky)</t>
  </si>
  <si>
    <t>84</t>
  </si>
  <si>
    <t>919731123R</t>
  </si>
  <si>
    <t>Zarovnání styčné plochy podkladu nebo krytu živičného tl do 200 mm modifikovanou zálivkou</t>
  </si>
  <si>
    <t>-750940488</t>
  </si>
  <si>
    <t>30+1+1,6+0,5+12,75+4,7</t>
  </si>
  <si>
    <t>85</t>
  </si>
  <si>
    <t>919735113</t>
  </si>
  <si>
    <t>Řezání stávajícího živičného krytu hl do 150 mm</t>
  </si>
  <si>
    <t>-1386276802</t>
  </si>
  <si>
    <t>50,55</t>
  </si>
  <si>
    <t>86</t>
  </si>
  <si>
    <t>938908411</t>
  </si>
  <si>
    <t>Čištění vozovek splachováním vodou</t>
  </si>
  <si>
    <t>549582072</t>
  </si>
  <si>
    <t>87</t>
  </si>
  <si>
    <t>R981</t>
  </si>
  <si>
    <t>vybourání uliční betonové vpusti vč.likvidace, utěsnění potrubí a odvozu</t>
  </si>
  <si>
    <t>-1408760094</t>
  </si>
  <si>
    <t>997</t>
  </si>
  <si>
    <t>Přesun sutě</t>
  </si>
  <si>
    <t>88</t>
  </si>
  <si>
    <t>997002611</t>
  </si>
  <si>
    <t>Nakládání suti a vybouraných hmot</t>
  </si>
  <si>
    <t>372434403</t>
  </si>
  <si>
    <t>89</t>
  </si>
  <si>
    <t>997006512</t>
  </si>
  <si>
    <t>Vodorovné doprava suti s naložením a složením na skládku do 1 km</t>
  </si>
  <si>
    <t>-1274167753</t>
  </si>
  <si>
    <t>90</t>
  </si>
  <si>
    <t>997006519</t>
  </si>
  <si>
    <t>Příplatek k vodorovnému přemístění suti na skládku ZKD 1 km přes 1 km</t>
  </si>
  <si>
    <t>-1096639265</t>
  </si>
  <si>
    <t>95,777*24 'Přepočtené koeficientem množství</t>
  </si>
  <si>
    <t>91</t>
  </si>
  <si>
    <t>997221645RR</t>
  </si>
  <si>
    <t>Poplatek za uložení na skládce odpadu asfaltového s vysokým obsahem dehtu - nebezpečný odpad</t>
  </si>
  <si>
    <t>471539783</t>
  </si>
  <si>
    <t>23,053*0,6</t>
  </si>
  <si>
    <t>92</t>
  </si>
  <si>
    <t>997221815</t>
  </si>
  <si>
    <t>Poplatek za uložení na skládce (skládkovné) stavebního odpadu betonového kód odpadu 170 101</t>
  </si>
  <si>
    <t>1824804327</t>
  </si>
  <si>
    <t>29,266</t>
  </si>
  <si>
    <t>93</t>
  </si>
  <si>
    <t>997221845</t>
  </si>
  <si>
    <t>Poplatek za uložení asfaltového odpadu bez obsahu dehtu na skládce (skládkovné)</t>
  </si>
  <si>
    <t>-1083880192</t>
  </si>
  <si>
    <t>0,4*23,053</t>
  </si>
  <si>
    <t>94</t>
  </si>
  <si>
    <t>997221855R</t>
  </si>
  <si>
    <t>Poplatek za uložení stavebního odpadu na skládce (skládkovné) zeminy a kameniva</t>
  </si>
  <si>
    <t>87737075</t>
  </si>
  <si>
    <t>95,777-29,266-23,053</t>
  </si>
  <si>
    <t>998</t>
  </si>
  <si>
    <t>Přesun hmot</t>
  </si>
  <si>
    <t>95</t>
  </si>
  <si>
    <t>998223011</t>
  </si>
  <si>
    <t>Přesun hmot pro pozemní komunikace s krytem dlážděným</t>
  </si>
  <si>
    <t>1676641229</t>
  </si>
  <si>
    <t>Práce a dodávky M</t>
  </si>
  <si>
    <t>46-M</t>
  </si>
  <si>
    <t>Zemní práce při extr.mont.pracích</t>
  </si>
  <si>
    <t>96</t>
  </si>
  <si>
    <t>460070753</t>
  </si>
  <si>
    <t>Hloubení nezapažených jam pro ostatní konstrukce ručně v hornině tř 3</t>
  </si>
  <si>
    <t>687284941</t>
  </si>
  <si>
    <t>dle A2 - sondy</t>
  </si>
  <si>
    <t>5*2</t>
  </si>
  <si>
    <t>97</t>
  </si>
  <si>
    <t>460520174</t>
  </si>
  <si>
    <t>Montáž trubek ochranných plastových ohebných do 110 mm uložených do rýhy</t>
  </si>
  <si>
    <t>1838495240</t>
  </si>
  <si>
    <t>dle A2 - čez</t>
  </si>
  <si>
    <t>98</t>
  </si>
  <si>
    <t>345713550R</t>
  </si>
  <si>
    <t>trubka elektroinstalační d110mm</t>
  </si>
  <si>
    <t>128</t>
  </si>
  <si>
    <t>919248514</t>
  </si>
  <si>
    <t>Přepočteno koeficientem 1,1 (prořez 10%)</t>
  </si>
  <si>
    <t>10*1,1 'Přepočtené koeficientem množství</t>
  </si>
  <si>
    <t>99</t>
  </si>
  <si>
    <t>R46001</t>
  </si>
  <si>
    <t>dělená chránička z plastu D110mm</t>
  </si>
  <si>
    <t>-2085438398</t>
  </si>
  <si>
    <t>fr032</t>
  </si>
  <si>
    <t>fr1632</t>
  </si>
  <si>
    <t>7,6</t>
  </si>
  <si>
    <t>fr3263</t>
  </si>
  <si>
    <t>63,992</t>
  </si>
  <si>
    <t>jáma</t>
  </si>
  <si>
    <t>jáma vsaku</t>
  </si>
  <si>
    <t>2,205</t>
  </si>
  <si>
    <t>obsyp</t>
  </si>
  <si>
    <t>6,615</t>
  </si>
  <si>
    <t>002 - SO 301 DEŠŤOVÁ KANALIZACE</t>
  </si>
  <si>
    <t>pažení_celk</t>
  </si>
  <si>
    <t>pažení celkem</t>
  </si>
  <si>
    <t>127,2</t>
  </si>
  <si>
    <t>paženír</t>
  </si>
  <si>
    <t>13,6</t>
  </si>
  <si>
    <t>potrubí</t>
  </si>
  <si>
    <t>výkop rýh</t>
  </si>
  <si>
    <t>7,14</t>
  </si>
  <si>
    <t>textilie</t>
  </si>
  <si>
    <t>111,128</t>
  </si>
  <si>
    <t>zásyp</t>
  </si>
  <si>
    <t>42,32</t>
  </si>
  <si>
    <t xml:space="preserve">    3 - Svislé a kompletní konstrukce</t>
  </si>
  <si>
    <t xml:space="preserve">    8 - Trubní vedení</t>
  </si>
  <si>
    <t>131201201</t>
  </si>
  <si>
    <t>Hloubení jam zapažených v hornině tř. 3 objemu do 100 m3</t>
  </si>
  <si>
    <t>-938342110</t>
  </si>
  <si>
    <t>dle D1.1.b.1</t>
  </si>
  <si>
    <t>2*2*5,5*2</t>
  </si>
  <si>
    <t>131201209</t>
  </si>
  <si>
    <t>Příplatek za lepivost u hloubení jam zapažených v hornině tř. 3</t>
  </si>
  <si>
    <t>-1936768266</t>
  </si>
  <si>
    <t>132201201</t>
  </si>
  <si>
    <t>Hloubení rýh š do 2000 mm v hornině tř. 3 objemu do 100 m3</t>
  </si>
  <si>
    <t>-587845555</t>
  </si>
  <si>
    <t>dle D1.1.b.2; D1.1.b.5</t>
  </si>
  <si>
    <t>(paženír/2)*1,05</t>
  </si>
  <si>
    <t>132201209</t>
  </si>
  <si>
    <t>Příplatek za lepivost k hloubení rýh š do 2000 mm v hornině tř. 3</t>
  </si>
  <si>
    <t>1127155379</t>
  </si>
  <si>
    <t>151101102</t>
  </si>
  <si>
    <t>Zřízení příložného pažení a rozepření stěn rýh hl do 4 m</t>
  </si>
  <si>
    <t>-1343065865</t>
  </si>
  <si>
    <t>dle D1.1.b.1; dle D1.1.b.4</t>
  </si>
  <si>
    <t>potrubí dešť</t>
  </si>
  <si>
    <t>2*(2*1,7+2*1,7)</t>
  </si>
  <si>
    <t>2*5,5*(2+2)*2</t>
  </si>
  <si>
    <t>vpusti</t>
  </si>
  <si>
    <t>4*2*1,6*2</t>
  </si>
  <si>
    <t>151101112</t>
  </si>
  <si>
    <t>Odstranění příložného pažení a rozepření stěn rýh hl do 4 m</t>
  </si>
  <si>
    <t>1526432770</t>
  </si>
  <si>
    <t>161101102</t>
  </si>
  <si>
    <t>Svislé přemístění výkopku z horniny tř. 1 až 4 hl výkopu do 4 m</t>
  </si>
  <si>
    <t>-1631776741</t>
  </si>
  <si>
    <t>-322323832</t>
  </si>
  <si>
    <t>rýhy+jáma</t>
  </si>
  <si>
    <t>206937921</t>
  </si>
  <si>
    <t>15*(rýhy+jáma)</t>
  </si>
  <si>
    <t>525258127</t>
  </si>
  <si>
    <t>1789352314</t>
  </si>
  <si>
    <t>395886538</t>
  </si>
  <si>
    <t>1,7*(rýhy+jáma)</t>
  </si>
  <si>
    <t>583441720</t>
  </si>
  <si>
    <t>štěrkodrť frakce 0-32 třída C</t>
  </si>
  <si>
    <t>2135856511</t>
  </si>
  <si>
    <t>2*2*2*0,5*2</t>
  </si>
  <si>
    <t>583439320</t>
  </si>
  <si>
    <t>kamenivo drcené hrubé (Hrabůvka) frakce 16-32</t>
  </si>
  <si>
    <t>-930545538</t>
  </si>
  <si>
    <t>2*2*2*0,5*1,9</t>
  </si>
  <si>
    <t>583439630R</t>
  </si>
  <si>
    <t>kamenivo drcené hrubé prané frakce 32-63 praná</t>
  </si>
  <si>
    <t>368086276</t>
  </si>
  <si>
    <t>2*2*2*4,21*1,9</t>
  </si>
  <si>
    <t>-759257649</t>
  </si>
  <si>
    <t>rýhy-lože-obsyp</t>
  </si>
  <si>
    <t>175151101</t>
  </si>
  <si>
    <t>Obsypání potrubí strojně sypaninou bez prohození, uloženou do 3 m</t>
  </si>
  <si>
    <t>1367214198</t>
  </si>
  <si>
    <t>dle D1.1.b.2</t>
  </si>
  <si>
    <t>0,45*1,05*potrubí</t>
  </si>
  <si>
    <t>1772323417</t>
  </si>
  <si>
    <t>zásyp*1,9-fr032-fr1632-fr3263</t>
  </si>
  <si>
    <t>583373310R</t>
  </si>
  <si>
    <t>štěrkopísek frakce 0-22</t>
  </si>
  <si>
    <t>1058852344</t>
  </si>
  <si>
    <t>obsyp*2</t>
  </si>
  <si>
    <t>212755216</t>
  </si>
  <si>
    <t>Trativody z drenážních trubek plastových flexibilních D 160 mm bez lože</t>
  </si>
  <si>
    <t>1711114151</t>
  </si>
  <si>
    <t>4*1*2</t>
  </si>
  <si>
    <t>-2033770497</t>
  </si>
  <si>
    <t>textilie*1,5</t>
  </si>
  <si>
    <t>213141132</t>
  </si>
  <si>
    <t>Zřízení vrstvy z geotextilie ve sklonu do 1:1 š do 6 m</t>
  </si>
  <si>
    <t>198820741</t>
  </si>
  <si>
    <t>2*2*5,21*(2+2)+2*2*3*2</t>
  </si>
  <si>
    <t>3,14*0,15*drenáž</t>
  </si>
  <si>
    <t>Svislé a kompletní konstrukce</t>
  </si>
  <si>
    <t>359901211</t>
  </si>
  <si>
    <t>Monitoring stoky jakékoli výšky na nové kanalizaci</t>
  </si>
  <si>
    <t>-1075243635</t>
  </si>
  <si>
    <t>dle D1.1.b.4</t>
  </si>
  <si>
    <t>-1762936602</t>
  </si>
  <si>
    <t>0,15*1,05*potrubí</t>
  </si>
  <si>
    <t>Trubní vedení</t>
  </si>
  <si>
    <t>871313121</t>
  </si>
  <si>
    <t>Montáž kanalizačního potrubí z PVC těsněné gumovým kroužkem otevřený výkop sklon do 20 % DN 160</t>
  </si>
  <si>
    <t>-94488171</t>
  </si>
  <si>
    <t>2*2</t>
  </si>
  <si>
    <t>vsak</t>
  </si>
  <si>
    <t>2*(0,5+4,5)</t>
  </si>
  <si>
    <t>R801</t>
  </si>
  <si>
    <t>dodání a osazení kompletní sorpční vpusti vč.obetonování 1m3 C30/37</t>
  </si>
  <si>
    <t>1044535148</t>
  </si>
  <si>
    <t>dle C2; D1.1.b.3</t>
  </si>
  <si>
    <t>286114600</t>
  </si>
  <si>
    <t>trubka kanalizace plastová KGEM-160x1000 mm SN8</t>
  </si>
  <si>
    <t>572303037</t>
  </si>
  <si>
    <t>14*1,05 'Přepočtené koeficientem množství</t>
  </si>
  <si>
    <t>892312121</t>
  </si>
  <si>
    <t>Tlaková zkouška vzduchem potrubí DN 150 těsnícím vakem ucpávkovým</t>
  </si>
  <si>
    <t>úsek</t>
  </si>
  <si>
    <t>-2101322579</t>
  </si>
  <si>
    <t>dle D1.1.b.5</t>
  </si>
  <si>
    <t>938906143R</t>
  </si>
  <si>
    <t>Pročištění potrubí DN 130-160</t>
  </si>
  <si>
    <t>-3250859</t>
  </si>
  <si>
    <t>čištění před kamerovou revizí</t>
  </si>
  <si>
    <t>998276201R</t>
  </si>
  <si>
    <t>Přesun hmot, trub.vedení plast. obsypaná kamenivem</t>
  </si>
  <si>
    <t>-484677948</t>
  </si>
  <si>
    <t>ayky4x16</t>
  </si>
  <si>
    <t>42,5</t>
  </si>
  <si>
    <t>dvk110</t>
  </si>
  <si>
    <t>dvr75</t>
  </si>
  <si>
    <t>46,7</t>
  </si>
  <si>
    <t>folie</t>
  </si>
  <si>
    <t>56,7</t>
  </si>
  <si>
    <t>kabel2</t>
  </si>
  <si>
    <t>16,2</t>
  </si>
  <si>
    <t>kabel3</t>
  </si>
  <si>
    <t>44,7</t>
  </si>
  <si>
    <t>003 - SO 401 VEŘEJNÉ OSVĚTLENÍ</t>
  </si>
  <si>
    <t>rýha1</t>
  </si>
  <si>
    <t>rýha2</t>
  </si>
  <si>
    <t>svody</t>
  </si>
  <si>
    <t>zemnič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</si>
  <si>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</si>
  <si>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</si>
  <si>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</si>
  <si>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</si>
  <si>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899623161R</t>
  </si>
  <si>
    <t>Obetonování chrániček betonem prostým tř. C 20/25 v otevřeném výkopu</t>
  </si>
  <si>
    <t>-1687032047</t>
  </si>
  <si>
    <t>dle C4.2.b</t>
  </si>
  <si>
    <t>chráničky pod vozovkou</t>
  </si>
  <si>
    <t>rýha1*0,5*0,25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</si>
  <si>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</si>
  <si>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</si>
  <si>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</si>
  <si>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</si>
  <si>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</si>
  <si>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</si>
  <si>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-1757078995</t>
  </si>
  <si>
    <t>ayky4x16+svody+kabel2+kabel3</t>
  </si>
  <si>
    <t>741130025</t>
  </si>
  <si>
    <t>Ukončení vodič izolovaný do 16 mm2 na svorkovnici</t>
  </si>
  <si>
    <t>-1893059912</t>
  </si>
  <si>
    <t>dle C4.2.d</t>
  </si>
  <si>
    <t>741420021</t>
  </si>
  <si>
    <t>Montáž svorka hromosvodná se 2 šrouby</t>
  </si>
  <si>
    <t>1341846240</t>
  </si>
  <si>
    <t>2+1</t>
  </si>
  <si>
    <t>354420130</t>
  </si>
  <si>
    <t>svorka uzemnění  SS Cu spojovací</t>
  </si>
  <si>
    <t>-819737618</t>
  </si>
  <si>
    <t>354420160</t>
  </si>
  <si>
    <t>svorka uzemnění  SP Cu  připojovací</t>
  </si>
  <si>
    <t>1412683663</t>
  </si>
  <si>
    <t>741810002</t>
  </si>
  <si>
    <t>Celková prohlídka elektrického rozvodu a zařízení do 500 000,- Kč</t>
  </si>
  <si>
    <t>1327993208</t>
  </si>
  <si>
    <t>741820102</t>
  </si>
  <si>
    <t>Měření intenzity osvětlení</t>
  </si>
  <si>
    <t>soubor</t>
  </si>
  <si>
    <t>851768500</t>
  </si>
  <si>
    <t>784</t>
  </si>
  <si>
    <t>Dokončovací práce - malby a tapety</t>
  </si>
  <si>
    <t>784672011R</t>
  </si>
  <si>
    <t xml:space="preserve">Písmomalířské práce výšky písmen nebo číslic do 100 mm  </t>
  </si>
  <si>
    <t>1994523869</t>
  </si>
  <si>
    <t>21-M</t>
  </si>
  <si>
    <t>Elektromontáže</t>
  </si>
  <si>
    <t>210021063</t>
  </si>
  <si>
    <t>Osazení výstražné fólie z PVC</t>
  </si>
  <si>
    <t>-1358055910</t>
  </si>
  <si>
    <t>rýha1+rýha2</t>
  </si>
  <si>
    <t>354360230RR</t>
  </si>
  <si>
    <t>spojka kabelová smršťovaná přímé do 1kV 91ah-22s 4 x 16 - 50mm - dodání a montáž</t>
  </si>
  <si>
    <t>256</t>
  </si>
  <si>
    <t>1077122010</t>
  </si>
  <si>
    <t>693113110R</t>
  </si>
  <si>
    <t>výstražná fólie z polyethylenu šíře 33 cm s potiskem</t>
  </si>
  <si>
    <t>543624952</t>
  </si>
  <si>
    <t>56,7*1,1 'Přepočtené koeficientem množství</t>
  </si>
  <si>
    <t>210202013RR</t>
  </si>
  <si>
    <t>Montáž svítidlo na výložník</t>
  </si>
  <si>
    <t>-1300705589</t>
  </si>
  <si>
    <t>210202016RR</t>
  </si>
  <si>
    <t>Montáž LED svítidla na stožár</t>
  </si>
  <si>
    <t>-1938929862</t>
  </si>
  <si>
    <t>M003</t>
  </si>
  <si>
    <t>dodání LED svítidla výložníkového 55W</t>
  </si>
  <si>
    <t>-458495485</t>
  </si>
  <si>
    <t>M006</t>
  </si>
  <si>
    <t>demontáž stáv.rozvodu vč.odvozu a likvidace</t>
  </si>
  <si>
    <t>-1847167319</t>
  </si>
  <si>
    <t>8+2+16+10+15*2</t>
  </si>
  <si>
    <t>M0071</t>
  </si>
  <si>
    <t>demontáž stáv.svítidel vč. odvozu a likvidace</t>
  </si>
  <si>
    <t>1835849111</t>
  </si>
  <si>
    <t>M007</t>
  </si>
  <si>
    <t>demontáž stáv. stožárů vč. svítidel, odvozu a likvidace</t>
  </si>
  <si>
    <t>-237153077</t>
  </si>
  <si>
    <t>210204011</t>
  </si>
  <si>
    <t>Montáž stožárů osvětlení ocelových samostatně stojících délky do 12 m</t>
  </si>
  <si>
    <t>1932991071</t>
  </si>
  <si>
    <t>M001</t>
  </si>
  <si>
    <t xml:space="preserve">stožár osvětlovací BM8 žárově zinkovaný  </t>
  </si>
  <si>
    <t>-999798694</t>
  </si>
  <si>
    <t>210204103</t>
  </si>
  <si>
    <t>Montáž výložníků osvětlení jednoramenných sloupových hmotnosti do 35 kg</t>
  </si>
  <si>
    <t>-2073294377</t>
  </si>
  <si>
    <t>M002</t>
  </si>
  <si>
    <t>Dodávka jednoram. výložníku dl. 2,5m</t>
  </si>
  <si>
    <t>453436206</t>
  </si>
  <si>
    <t>210204203</t>
  </si>
  <si>
    <t>Montáž elektrovýzbroje stožárů osvětlení 3 okruhy</t>
  </si>
  <si>
    <t>-1340355558</t>
  </si>
  <si>
    <t>M004</t>
  </si>
  <si>
    <t>Dodávka výzbroje stožáru osvětlení se třemi obvody, chráněné pojistkami</t>
  </si>
  <si>
    <t>sada</t>
  </si>
  <si>
    <t>-1550906265</t>
  </si>
  <si>
    <t>210220002</t>
  </si>
  <si>
    <t>Montáž uzemňovacích vedení vodičů FeZn pomocí svorek na povrchu drátem nebo lanem do 10 mm</t>
  </si>
  <si>
    <t>-1860832074</t>
  </si>
  <si>
    <t>354410730</t>
  </si>
  <si>
    <t>drát průměr 10 mm FeZn</t>
  </si>
  <si>
    <t>-1928602222</t>
  </si>
  <si>
    <t>0,62*zemnič</t>
  </si>
  <si>
    <t>35,154*1,05 'Přepočtené koeficientem množství</t>
  </si>
  <si>
    <t>210280211</t>
  </si>
  <si>
    <t>Měření zemních odporů zemniče prvního nebo samostatného</t>
  </si>
  <si>
    <t>-1769862106</t>
  </si>
  <si>
    <t>210280215</t>
  </si>
  <si>
    <t>Připlatek k měření zemních odporů prvního zemniče za každý další zemnič v síti</t>
  </si>
  <si>
    <t>2107339804</t>
  </si>
  <si>
    <t>210280351</t>
  </si>
  <si>
    <t>Zkoušky kabelů silových do 1 kV, počtu a průřezu žil do 4x25 mm2</t>
  </si>
  <si>
    <t>-491782655</t>
  </si>
  <si>
    <t>210280352</t>
  </si>
  <si>
    <t>Zkoušky kabelů silových do 1 kV počtu a průřezu žil do 4x35 až 50 mm2</t>
  </si>
  <si>
    <t>-231039918</t>
  </si>
  <si>
    <t>210290891</t>
  </si>
  <si>
    <t>Doplnění orientačních štítků na kabel (při revizi)</t>
  </si>
  <si>
    <t>1117881267</t>
  </si>
  <si>
    <t>M005</t>
  </si>
  <si>
    <t>kabelový štítek</t>
  </si>
  <si>
    <t>1372800689</t>
  </si>
  <si>
    <t>210810005</t>
  </si>
  <si>
    <t>Montáž měděných kabelů CYKY, CYKYD, CYKYDY, NYM, NYY, YSLY 750 V 3x1,5 mm2 uložených volně</t>
  </si>
  <si>
    <t>-700999724</t>
  </si>
  <si>
    <t>dle C4.2.d; C4.2.c</t>
  </si>
  <si>
    <t>2*(8+2,5+2+1)</t>
  </si>
  <si>
    <t>341110300</t>
  </si>
  <si>
    <t>kabel silový s Cu jádrem CYKY 3x1,5 mm2</t>
  </si>
  <si>
    <t>1581864911</t>
  </si>
  <si>
    <t>27*1,1 'Přepočtené koeficientem množství</t>
  </si>
  <si>
    <t>210812037</t>
  </si>
  <si>
    <t>Montáž kabel Cu plný kulatý do 1 kV 4x25 až 35 mm2 uložený volně nebo v liště (CYKY)</t>
  </si>
  <si>
    <t>604384071</t>
  </si>
  <si>
    <t>kabel2+kabel3</t>
  </si>
  <si>
    <t>34111610</t>
  </si>
  <si>
    <t>kabel silový s Cu jádrem 1 kV 4x25mm2</t>
  </si>
  <si>
    <t>-427729627</t>
  </si>
  <si>
    <t>11,2+5</t>
  </si>
  <si>
    <t>16,2*1,1 'Přepočtené koeficientem množství</t>
  </si>
  <si>
    <t>34111620</t>
  </si>
  <si>
    <t>kabel silový s Cu jádrem 1 kV 4x35mm2</t>
  </si>
  <si>
    <t>985640912</t>
  </si>
  <si>
    <t>210902011</t>
  </si>
  <si>
    <t>Montáž kabelu Al do 1 kV plný kulatý průřezu 4x16 mm2 uložených volně (AYKY)</t>
  </si>
  <si>
    <t>574715769</t>
  </si>
  <si>
    <t>14,5+13,8+12,2+2*1</t>
  </si>
  <si>
    <t>34112316</t>
  </si>
  <si>
    <t>kabel silový s Al jádrem 1 kV 4x16mm2</t>
  </si>
  <si>
    <t>-2008326300</t>
  </si>
  <si>
    <t>Přepočteno koeficientem 1,05 (pro prořez 5%)</t>
  </si>
  <si>
    <t>42,5*1,05 'Přepočtené koeficientem množství</t>
  </si>
  <si>
    <t>460010024</t>
  </si>
  <si>
    <t>Vytyčení trasy vedení kabelového podzemního v zastavěném prostoru</t>
  </si>
  <si>
    <t>km</t>
  </si>
  <si>
    <t>-1702969647</t>
  </si>
  <si>
    <t>(rýha1+rýha2)*0,001</t>
  </si>
  <si>
    <t>460050303</t>
  </si>
  <si>
    <t>Hloubení nezapažených jam pro stožáry jednoduché s patkou na rovině ručně v hornině tř 3</t>
  </si>
  <si>
    <t>1699517128</t>
  </si>
  <si>
    <t>460080035</t>
  </si>
  <si>
    <t>Základové konstrukce ze ŽB tř. C 25/30</t>
  </si>
  <si>
    <t>65779370</t>
  </si>
  <si>
    <t>dle C4.2.c</t>
  </si>
  <si>
    <t>0,7*0,7*0,3</t>
  </si>
  <si>
    <t>0,5*0,5*0,3</t>
  </si>
  <si>
    <t>460080202</t>
  </si>
  <si>
    <t>Zřízení zabudovaného bednění základových konstrukcí</t>
  </si>
  <si>
    <t>-1578197401</t>
  </si>
  <si>
    <t>0,4*3,14*1,5</t>
  </si>
  <si>
    <t>286111230</t>
  </si>
  <si>
    <t>trubka kanalizační hladká hrdlovaná D 400 x 9,8 x 5000 mm</t>
  </si>
  <si>
    <t>-1344189700</t>
  </si>
  <si>
    <t>460150163</t>
  </si>
  <si>
    <t>Hloubení kabelových zapažených i nezapažených rýh ručně š 35 cm, hl 80 cm, v hornině tř 3</t>
  </si>
  <si>
    <t>-78978830</t>
  </si>
  <si>
    <t>ayky4x16+kabel2-rýha1-2*1</t>
  </si>
  <si>
    <t>460150303</t>
  </si>
  <si>
    <t>Hloubení kabelových zapažených i nezapažených rýh ručně š 50 cm, hl 120 cm, v hornině tř 3</t>
  </si>
  <si>
    <t>-936412129</t>
  </si>
  <si>
    <t>6*2</t>
  </si>
  <si>
    <t>460421101</t>
  </si>
  <si>
    <t>Lože kabelů z písku nebo štěrkopísku tl 10 cm nad kabel, bez zakrytí, šířky lože do 65 cm</t>
  </si>
  <si>
    <t>-511234860</t>
  </si>
  <si>
    <t>dle C4.2.b; C4.2.d</t>
  </si>
  <si>
    <t>460470011</t>
  </si>
  <si>
    <t>Provizorní zajištění kabelů ve výkopech při jejich křížení</t>
  </si>
  <si>
    <t>793361077</t>
  </si>
  <si>
    <t>460520173</t>
  </si>
  <si>
    <t>Montáž trubek ochranných plastových ohebných do 90 mm uložených do rýhy</t>
  </si>
  <si>
    <t>-1841921239</t>
  </si>
  <si>
    <t>ayky4x16+kabel2-rýha1</t>
  </si>
  <si>
    <t>-1079502256</t>
  </si>
  <si>
    <t>lože*0,2*0,35*2</t>
  </si>
  <si>
    <t>345713530R</t>
  </si>
  <si>
    <t>trubka elektroinstalační ohebná d75mm</t>
  </si>
  <si>
    <t>255181990</t>
  </si>
  <si>
    <t>46,7*1,05 'Přepočtené koeficientem množství</t>
  </si>
  <si>
    <t>-2075192717</t>
  </si>
  <si>
    <t>dle D4.2.b; D4.2.d</t>
  </si>
  <si>
    <t>2*rýha1</t>
  </si>
  <si>
    <t>-1886707362</t>
  </si>
  <si>
    <t>24*1,1 'Přepočtené koeficientem množství</t>
  </si>
  <si>
    <t>460560163</t>
  </si>
  <si>
    <t>Zásyp rýh ručně šířky 35 cm, hloubky 80 cm, z horniny třídy 3</t>
  </si>
  <si>
    <t>166892595</t>
  </si>
  <si>
    <t>460560303</t>
  </si>
  <si>
    <t>Zásyp rýh ručně šířky 50 cm, hloubky 120 cm, z horniny třídy 3</t>
  </si>
  <si>
    <t>1913338823</t>
  </si>
  <si>
    <t>460620013</t>
  </si>
  <si>
    <t>Provizorní úprava terénu se zhutněním, v hornině tř 3</t>
  </si>
  <si>
    <t>-314642190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</si>
  <si>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</si>
  <si>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</si>
  <si>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</si>
  <si>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</si>
  <si>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</si>
  <si>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</si>
  <si>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</si>
  <si>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</si>
  <si>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</si>
  <si>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</si>
  <si>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164413450</t>
  </si>
  <si>
    <t>184801121</t>
  </si>
  <si>
    <t>Ošetřování vysazených dřevin soliterních v rovině a svahu do 1:5</t>
  </si>
  <si>
    <t>-293422185</t>
  </si>
  <si>
    <t>184911111</t>
  </si>
  <si>
    <t>Znovuuvázání dřeviny ke kůlům</t>
  </si>
  <si>
    <t>-1952732107</t>
  </si>
  <si>
    <t>184911421</t>
  </si>
  <si>
    <t>Mulčování rostlin kůrou tl do 0,1 m v rovině a svahu do 1:5</t>
  </si>
  <si>
    <t>-1383398548</t>
  </si>
  <si>
    <t>pi*0,75*0,75*0,1*3</t>
  </si>
  <si>
    <t>10391100</t>
  </si>
  <si>
    <t>kůra mulčovací VL</t>
  </si>
  <si>
    <t>-1761354056</t>
  </si>
  <si>
    <t>0,15*pi*0,75*0,75*0,1*3</t>
  </si>
  <si>
    <t>577645747</t>
  </si>
  <si>
    <t>7*0,03*3</t>
  </si>
  <si>
    <t>185804513</t>
  </si>
  <si>
    <t>Odplevelení dřevin soliterních v rovině a svahu do 1:5</t>
  </si>
  <si>
    <t>912927669</t>
  </si>
  <si>
    <t>3*pi*0,75*0,75</t>
  </si>
  <si>
    <t>621884700</t>
  </si>
  <si>
    <t>R801obkm</t>
  </si>
  <si>
    <t>odstranění obrostu kmene</t>
  </si>
  <si>
    <t>613971125</t>
  </si>
  <si>
    <t>RP2</t>
  </si>
  <si>
    <t>2 rok</t>
  </si>
  <si>
    <t>1691138177</t>
  </si>
  <si>
    <t>-2033789710</t>
  </si>
  <si>
    <t>184852322</t>
  </si>
  <si>
    <t>Řez stromu výchovný alejových stromů výšky přes 4 do 6 m</t>
  </si>
  <si>
    <t>544504377</t>
  </si>
  <si>
    <t>-1030658063</t>
  </si>
  <si>
    <t>834399553</t>
  </si>
  <si>
    <t>2033090572</t>
  </si>
  <si>
    <t>-668838374</t>
  </si>
  <si>
    <t>-1926871962</t>
  </si>
  <si>
    <t>553047691</t>
  </si>
  <si>
    <t>-133852772</t>
  </si>
  <si>
    <t>RP3</t>
  </si>
  <si>
    <t>3 rok</t>
  </si>
  <si>
    <t>-1522326482</t>
  </si>
  <si>
    <t>-457668296</t>
  </si>
  <si>
    <t>-1377410439</t>
  </si>
  <si>
    <t>-193762978</t>
  </si>
  <si>
    <t>112674938</t>
  </si>
  <si>
    <t>-2014125540</t>
  </si>
  <si>
    <t>5*0,03*3</t>
  </si>
  <si>
    <t>-1283397259</t>
  </si>
  <si>
    <t>-711340317</t>
  </si>
  <si>
    <t>1307875687</t>
  </si>
  <si>
    <t>R801odstjt</t>
  </si>
  <si>
    <t>odstranění jutového obalu</t>
  </si>
  <si>
    <t>9194221</t>
  </si>
  <si>
    <t>RP4</t>
  </si>
  <si>
    <t>4 rok</t>
  </si>
  <si>
    <t>1225827027</t>
  </si>
  <si>
    <t>1042577929</t>
  </si>
  <si>
    <t>122380768</t>
  </si>
  <si>
    <t>1398019810</t>
  </si>
  <si>
    <t>-1694557417</t>
  </si>
  <si>
    <t>1424809779</t>
  </si>
  <si>
    <t>-1303770470</t>
  </si>
  <si>
    <t>1318705346</t>
  </si>
  <si>
    <t>-387137343</t>
  </si>
  <si>
    <t>-1179280475</t>
  </si>
  <si>
    <t>RP5</t>
  </si>
  <si>
    <t>5 rok</t>
  </si>
  <si>
    <t>1245383256</t>
  </si>
  <si>
    <t>1164368457</t>
  </si>
  <si>
    <t>-1709808332</t>
  </si>
  <si>
    <t>233697132</t>
  </si>
  <si>
    <t>271384074</t>
  </si>
  <si>
    <t>-1825533786</t>
  </si>
  <si>
    <t>1988413288</t>
  </si>
  <si>
    <t>-1882896072</t>
  </si>
  <si>
    <t>-220517130</t>
  </si>
  <si>
    <t>R801odstk</t>
  </si>
  <si>
    <t xml:space="preserve">odstranění kotvení </t>
  </si>
  <si>
    <t>1375250709</t>
  </si>
  <si>
    <t>SEZNAM FIGUR</t>
  </si>
  <si>
    <t>Výměra</t>
  </si>
  <si>
    <t xml:space="preserve"> 000</t>
  </si>
  <si>
    <t>Použití figury:</t>
  </si>
  <si>
    <t xml:space="preserve"> 001</t>
  </si>
  <si>
    <t xml:space="preserve"> 002</t>
  </si>
  <si>
    <t xml:space="preserve"> 003</t>
  </si>
  <si>
    <t>kabel_1</t>
  </si>
  <si>
    <t>kabel</t>
  </si>
  <si>
    <t>14,5+13,8+12,2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</si>
</sst>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6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0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0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16.5" customHeight="1">
      <c r="B23" s="21"/>
      <c r="C23" s="22"/>
      <c r="D23" s="22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0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8">
        <f>ROUND(AG94,2)</f>
        <v>0</v>
      </c>
      <c r="AL26" s="299"/>
      <c r="AM26" s="299"/>
      <c r="AN26" s="299"/>
      <c r="AO26" s="299"/>
      <c r="AP26" s="36"/>
      <c r="AQ26" s="36"/>
      <c r="AR26" s="39"/>
      <c r="BE26" s="29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0" t="s">
        <v>36</v>
      </c>
      <c r="M28" s="300"/>
      <c r="N28" s="300"/>
      <c r="O28" s="300"/>
      <c r="P28" s="300"/>
      <c r="Q28" s="36"/>
      <c r="R28" s="36"/>
      <c r="S28" s="36"/>
      <c r="T28" s="36"/>
      <c r="U28" s="36"/>
      <c r="V28" s="36"/>
      <c r="W28" s="300" t="s">
        <v>37</v>
      </c>
      <c r="X28" s="300"/>
      <c r="Y28" s="300"/>
      <c r="Z28" s="300"/>
      <c r="AA28" s="300"/>
      <c r="AB28" s="300"/>
      <c r="AC28" s="300"/>
      <c r="AD28" s="300"/>
      <c r="AE28" s="300"/>
      <c r="AF28" s="36"/>
      <c r="AG28" s="36"/>
      <c r="AH28" s="36"/>
      <c r="AI28" s="36"/>
      <c r="AJ28" s="36"/>
      <c r="AK28" s="300" t="s">
        <v>38</v>
      </c>
      <c r="AL28" s="300"/>
      <c r="AM28" s="300"/>
      <c r="AN28" s="300"/>
      <c r="AO28" s="300"/>
      <c r="AP28" s="36"/>
      <c r="AQ28" s="36"/>
      <c r="AR28" s="39"/>
      <c r="BE28" s="290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03">
        <v>0.21</v>
      </c>
      <c r="M29" s="302"/>
      <c r="N29" s="302"/>
      <c r="O29" s="302"/>
      <c r="P29" s="302"/>
      <c r="Q29" s="41"/>
      <c r="R29" s="41"/>
      <c r="S29" s="41"/>
      <c r="T29" s="41"/>
      <c r="U29" s="41"/>
      <c r="V29" s="41"/>
      <c r="W29" s="301">
        <f>ROUND(AZ94,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1"/>
      <c r="AG29" s="41"/>
      <c r="AH29" s="41"/>
      <c r="AI29" s="41"/>
      <c r="AJ29" s="41"/>
      <c r="AK29" s="301">
        <f>ROUND(AV94, 2)</f>
        <v>0</v>
      </c>
      <c r="AL29" s="302"/>
      <c r="AM29" s="302"/>
      <c r="AN29" s="302"/>
      <c r="AO29" s="302"/>
      <c r="AP29" s="41"/>
      <c r="AQ29" s="41"/>
      <c r="AR29" s="42"/>
      <c r="BE29" s="291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03">
        <v>0.15</v>
      </c>
      <c r="M30" s="302"/>
      <c r="N30" s="302"/>
      <c r="O30" s="302"/>
      <c r="P30" s="302"/>
      <c r="Q30" s="41"/>
      <c r="R30" s="41"/>
      <c r="S30" s="41"/>
      <c r="T30" s="41"/>
      <c r="U30" s="41"/>
      <c r="V30" s="41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1"/>
      <c r="AG30" s="41"/>
      <c r="AH30" s="41"/>
      <c r="AI30" s="41"/>
      <c r="AJ30" s="41"/>
      <c r="AK30" s="301">
        <f>ROUND(AW94, 2)</f>
        <v>0</v>
      </c>
      <c r="AL30" s="302"/>
      <c r="AM30" s="302"/>
      <c r="AN30" s="302"/>
      <c r="AO30" s="302"/>
      <c r="AP30" s="41"/>
      <c r="AQ30" s="41"/>
      <c r="AR30" s="42"/>
      <c r="BE30" s="291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03">
        <v>0.21</v>
      </c>
      <c r="M31" s="302"/>
      <c r="N31" s="302"/>
      <c r="O31" s="302"/>
      <c r="P31" s="302"/>
      <c r="Q31" s="41"/>
      <c r="R31" s="41"/>
      <c r="S31" s="41"/>
      <c r="T31" s="41"/>
      <c r="U31" s="41"/>
      <c r="V31" s="41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1"/>
      <c r="AG31" s="41"/>
      <c r="AH31" s="41"/>
      <c r="AI31" s="41"/>
      <c r="AJ31" s="41"/>
      <c r="AK31" s="301">
        <v>0</v>
      </c>
      <c r="AL31" s="302"/>
      <c r="AM31" s="302"/>
      <c r="AN31" s="302"/>
      <c r="AO31" s="302"/>
      <c r="AP31" s="41"/>
      <c r="AQ31" s="41"/>
      <c r="AR31" s="42"/>
      <c r="BE31" s="291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03">
        <v>0.15</v>
      </c>
      <c r="M32" s="302"/>
      <c r="N32" s="302"/>
      <c r="O32" s="302"/>
      <c r="P32" s="302"/>
      <c r="Q32" s="41"/>
      <c r="R32" s="41"/>
      <c r="S32" s="41"/>
      <c r="T32" s="41"/>
      <c r="U32" s="41"/>
      <c r="V32" s="41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1"/>
      <c r="AG32" s="41"/>
      <c r="AH32" s="41"/>
      <c r="AI32" s="41"/>
      <c r="AJ32" s="41"/>
      <c r="AK32" s="301">
        <v>0</v>
      </c>
      <c r="AL32" s="302"/>
      <c r="AM32" s="302"/>
      <c r="AN32" s="302"/>
      <c r="AO32" s="302"/>
      <c r="AP32" s="41"/>
      <c r="AQ32" s="41"/>
      <c r="AR32" s="42"/>
      <c r="BE32" s="291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03">
        <v>0</v>
      </c>
      <c r="M33" s="302"/>
      <c r="N33" s="302"/>
      <c r="O33" s="302"/>
      <c r="P33" s="302"/>
      <c r="Q33" s="41"/>
      <c r="R33" s="41"/>
      <c r="S33" s="41"/>
      <c r="T33" s="41"/>
      <c r="U33" s="41"/>
      <c r="V33" s="41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1"/>
      <c r="AG33" s="41"/>
      <c r="AH33" s="41"/>
      <c r="AI33" s="41"/>
      <c r="AJ33" s="41"/>
      <c r="AK33" s="301">
        <v>0</v>
      </c>
      <c r="AL33" s="302"/>
      <c r="AM33" s="302"/>
      <c r="AN33" s="302"/>
      <c r="AO33" s="302"/>
      <c r="AP33" s="41"/>
      <c r="AQ33" s="41"/>
      <c r="AR33" s="42"/>
      <c r="BE33" s="29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0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07" t="s">
        <v>47</v>
      </c>
      <c r="Y35" s="305"/>
      <c r="Z35" s="305"/>
      <c r="AA35" s="305"/>
      <c r="AB35" s="305"/>
      <c r="AC35" s="45"/>
      <c r="AD35" s="45"/>
      <c r="AE35" s="45"/>
      <c r="AF35" s="45"/>
      <c r="AG35" s="45"/>
      <c r="AH35" s="45"/>
      <c r="AI35" s="45"/>
      <c r="AJ35" s="45"/>
      <c r="AK35" s="304">
        <f>SUM(AK26:AK33)</f>
        <v>0</v>
      </c>
      <c r="AL35" s="305"/>
      <c r="AM35" s="305"/>
      <c r="AN35" s="305"/>
      <c r="AO35" s="30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20180415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8" t="str">
        <f>K6</f>
        <v>Vybudování parkovacích stání na ul. Čujkovova 49 - 53, p. p. č. 654/46, k. ú. Zábřeh nad Odrou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Čujkovova 49 - 53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0" t="str">
        <f>IF(AN8= "","",AN8)</f>
        <v>14. 4. 2018</v>
      </c>
      <c r="AN87" s="27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1" t="str">
        <f>IF(E17="","",E17)</f>
        <v>Roman Fildán</v>
      </c>
      <c r="AN89" s="272"/>
      <c r="AO89" s="272"/>
      <c r="AP89" s="272"/>
      <c r="AQ89" s="36"/>
      <c r="AR89" s="39"/>
      <c r="AS89" s="273" t="s">
        <v>55</v>
      </c>
      <c r="AT89" s="27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1" t="str">
        <f>IF(E20="","",E20)</f>
        <v>Roman Fildán</v>
      </c>
      <c r="AN90" s="272"/>
      <c r="AO90" s="272"/>
      <c r="AP90" s="272"/>
      <c r="AQ90" s="36"/>
      <c r="AR90" s="39"/>
      <c r="AS90" s="275"/>
      <c r="AT90" s="27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7"/>
      <c r="AT91" s="27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9" t="s">
        <v>56</v>
      </c>
      <c r="D92" s="280"/>
      <c r="E92" s="280"/>
      <c r="F92" s="280"/>
      <c r="G92" s="280"/>
      <c r="H92" s="73"/>
      <c r="I92" s="282" t="s">
        <v>57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58</v>
      </c>
      <c r="AH92" s="280"/>
      <c r="AI92" s="280"/>
      <c r="AJ92" s="280"/>
      <c r="AK92" s="280"/>
      <c r="AL92" s="280"/>
      <c r="AM92" s="280"/>
      <c r="AN92" s="282" t="s">
        <v>59</v>
      </c>
      <c r="AO92" s="280"/>
      <c r="AP92" s="28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ROUND(SUM(AG95:AG99),2)</f>
        <v>0</v>
      </c>
      <c r="AH94" s="287"/>
      <c r="AI94" s="287"/>
      <c r="AJ94" s="287"/>
      <c r="AK94" s="287"/>
      <c r="AL94" s="287"/>
      <c r="AM94" s="287"/>
      <c r="AN94" s="288">
        <f t="shared" ref="AN94:AN99" si="0">SUM(AG94,AT94)</f>
        <v>0</v>
      </c>
      <c r="AO94" s="288"/>
      <c r="AP94" s="288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4" t="s">
        <v>80</v>
      </c>
      <c r="E95" s="284"/>
      <c r="F95" s="284"/>
      <c r="G95" s="284"/>
      <c r="H95" s="284"/>
      <c r="I95" s="96"/>
      <c r="J95" s="284" t="s">
        <v>81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5">
        <f>'000 - vedlejší rozpočtové...'!J30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97" t="s">
        <v>82</v>
      </c>
      <c r="AR95" s="98"/>
      <c r="AS95" s="99">
        <v>0</v>
      </c>
      <c r="AT95" s="100">
        <f t="shared" si="1"/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84" t="s">
        <v>86</v>
      </c>
      <c r="E96" s="284"/>
      <c r="F96" s="284"/>
      <c r="G96" s="284"/>
      <c r="H96" s="284"/>
      <c r="I96" s="96"/>
      <c r="J96" s="284" t="s">
        <v>87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5">
        <f>'001 - SO 101 PARKOVIŠTĚ  '!J30</f>
        <v>0</v>
      </c>
      <c r="AH96" s="286"/>
      <c r="AI96" s="286"/>
      <c r="AJ96" s="286"/>
      <c r="AK96" s="286"/>
      <c r="AL96" s="286"/>
      <c r="AM96" s="286"/>
      <c r="AN96" s="285">
        <f t="shared" si="0"/>
        <v>0</v>
      </c>
      <c r="AO96" s="286"/>
      <c r="AP96" s="286"/>
      <c r="AQ96" s="97" t="s">
        <v>82</v>
      </c>
      <c r="AR96" s="98"/>
      <c r="AS96" s="99">
        <v>0</v>
      </c>
      <c r="AT96" s="100">
        <f t="shared" si="1"/>
        <v>0</v>
      </c>
      <c r="AU96" s="101">
        <f>'001 - SO 101 PARKOVIŠTĚ  '!P126</f>
        <v>0</v>
      </c>
      <c r="AV96" s="100">
        <f>'001 - SO 101 PARKOVIŠTĚ  '!J33</f>
        <v>0</v>
      </c>
      <c r="AW96" s="100">
        <f>'001 - SO 101 PARKOVIŠTĚ  '!J34</f>
        <v>0</v>
      </c>
      <c r="AX96" s="100">
        <f>'001 - SO 101 PARKOVIŠTĚ  '!J35</f>
        <v>0</v>
      </c>
      <c r="AY96" s="100">
        <f>'001 - SO 101 PARKOVIŠTĚ  '!J36</f>
        <v>0</v>
      </c>
      <c r="AZ96" s="100">
        <f>'001 - SO 101 PARKOVIŠTĚ  '!F33</f>
        <v>0</v>
      </c>
      <c r="BA96" s="100">
        <f>'001 - SO 101 PARKOVIŠTĚ  '!F34</f>
        <v>0</v>
      </c>
      <c r="BB96" s="100">
        <f>'001 - SO 101 PARKOVIŠTĚ  '!F35</f>
        <v>0</v>
      </c>
      <c r="BC96" s="100">
        <f>'001 - SO 101 PARKOVIŠTĚ  '!F36</f>
        <v>0</v>
      </c>
      <c r="BD96" s="102">
        <f>'001 - SO 101 PARKOVIŠTĚ  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84" t="s">
        <v>89</v>
      </c>
      <c r="E97" s="284"/>
      <c r="F97" s="284"/>
      <c r="G97" s="284"/>
      <c r="H97" s="284"/>
      <c r="I97" s="96"/>
      <c r="J97" s="284" t="s">
        <v>90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5">
        <f>'002 - SO 301 DEŠŤOVÁ KANA...'!J30</f>
        <v>0</v>
      </c>
      <c r="AH97" s="286"/>
      <c r="AI97" s="286"/>
      <c r="AJ97" s="286"/>
      <c r="AK97" s="286"/>
      <c r="AL97" s="286"/>
      <c r="AM97" s="286"/>
      <c r="AN97" s="285">
        <f t="shared" si="0"/>
        <v>0</v>
      </c>
      <c r="AO97" s="286"/>
      <c r="AP97" s="286"/>
      <c r="AQ97" s="97" t="s">
        <v>82</v>
      </c>
      <c r="AR97" s="98"/>
      <c r="AS97" s="99">
        <v>0</v>
      </c>
      <c r="AT97" s="100">
        <f t="shared" si="1"/>
        <v>0</v>
      </c>
      <c r="AU97" s="101">
        <f>'002 - SO 301 DEŠŤOVÁ KANA...'!P124</f>
        <v>0</v>
      </c>
      <c r="AV97" s="100">
        <f>'002 - SO 301 DEŠŤOVÁ KANA...'!J33</f>
        <v>0</v>
      </c>
      <c r="AW97" s="100">
        <f>'002 - SO 301 DEŠŤOVÁ KANA...'!J34</f>
        <v>0</v>
      </c>
      <c r="AX97" s="100">
        <f>'002 - SO 301 DEŠŤOVÁ KANA...'!J35</f>
        <v>0</v>
      </c>
      <c r="AY97" s="100">
        <f>'002 - SO 301 DEŠŤOVÁ KANA...'!J36</f>
        <v>0</v>
      </c>
      <c r="AZ97" s="100">
        <f>'002 - SO 301 DEŠŤOVÁ KANA...'!F33</f>
        <v>0</v>
      </c>
      <c r="BA97" s="100">
        <f>'002 - SO 301 DEŠŤOVÁ KANA...'!F34</f>
        <v>0</v>
      </c>
      <c r="BB97" s="100">
        <f>'002 - SO 301 DEŠŤOVÁ KANA...'!F35</f>
        <v>0</v>
      </c>
      <c r="BC97" s="100">
        <f>'002 - SO 301 DEŠŤOVÁ KANA...'!F36</f>
        <v>0</v>
      </c>
      <c r="BD97" s="102">
        <f>'002 - SO 301 DEŠŤOVÁ KANA...'!F37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84" t="s">
        <v>92</v>
      </c>
      <c r="E98" s="284"/>
      <c r="F98" s="284"/>
      <c r="G98" s="284"/>
      <c r="H98" s="284"/>
      <c r="I98" s="96"/>
      <c r="J98" s="284" t="s">
        <v>93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5">
        <f>'003 - SO 401 VEŘEJNÉ OSVĚ...'!J30</f>
        <v>0</v>
      </c>
      <c r="AH98" s="286"/>
      <c r="AI98" s="286"/>
      <c r="AJ98" s="286"/>
      <c r="AK98" s="286"/>
      <c r="AL98" s="286"/>
      <c r="AM98" s="286"/>
      <c r="AN98" s="285">
        <f t="shared" si="0"/>
        <v>0</v>
      </c>
      <c r="AO98" s="286"/>
      <c r="AP98" s="286"/>
      <c r="AQ98" s="97" t="s">
        <v>82</v>
      </c>
      <c r="AR98" s="98"/>
      <c r="AS98" s="99">
        <v>0</v>
      </c>
      <c r="AT98" s="100">
        <f t="shared" si="1"/>
        <v>0</v>
      </c>
      <c r="AU98" s="101">
        <f>'003 - SO 401 VEŘEJNÉ OSVĚ...'!P124</f>
        <v>0</v>
      </c>
      <c r="AV98" s="100">
        <f>'003 - SO 401 VEŘEJNÉ OSVĚ...'!J33</f>
        <v>0</v>
      </c>
      <c r="AW98" s="100">
        <f>'003 - SO 401 VEŘEJNÉ OSVĚ...'!J34</f>
        <v>0</v>
      </c>
      <c r="AX98" s="100">
        <f>'003 - SO 401 VEŘEJNÉ OSVĚ...'!J35</f>
        <v>0</v>
      </c>
      <c r="AY98" s="100">
        <f>'003 - SO 401 VEŘEJNÉ OSVĚ...'!J36</f>
        <v>0</v>
      </c>
      <c r="AZ98" s="100">
        <f>'003 - SO 401 VEŘEJNÉ OSVĚ...'!F33</f>
        <v>0</v>
      </c>
      <c r="BA98" s="100">
        <f>'003 - SO 401 VEŘEJNÉ OSVĚ...'!F34</f>
        <v>0</v>
      </c>
      <c r="BB98" s="100">
        <f>'003 - SO 401 VEŘEJNÉ OSVĚ...'!F35</f>
        <v>0</v>
      </c>
      <c r="BC98" s="100">
        <f>'003 - SO 401 VEŘEJNÉ OSVĚ...'!F36</f>
        <v>0</v>
      </c>
      <c r="BD98" s="102">
        <f>'003 - SO 401 VEŘEJNÉ OSVĚ...'!F37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A99" s="93" t="s">
        <v>79</v>
      </c>
      <c r="B99" s="94"/>
      <c r="C99" s="95"/>
      <c r="D99" s="284" t="s">
        <v>95</v>
      </c>
      <c r="E99" s="284"/>
      <c r="F99" s="284"/>
      <c r="G99" s="284"/>
      <c r="H99" s="284"/>
      <c r="I99" s="96"/>
      <c r="J99" s="284" t="s">
        <v>96</v>
      </c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85">
        <f>'004 - 5-LETÁ UDRŽOVACÍ PÉČE'!J30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97" t="s">
        <v>82</v>
      </c>
      <c r="AR99" s="98"/>
      <c r="AS99" s="104">
        <v>0</v>
      </c>
      <c r="AT99" s="105">
        <f t="shared" si="1"/>
        <v>0</v>
      </c>
      <c r="AU99" s="106">
        <f>'004 - 5-LETÁ UDRŽOVACÍ PÉČE'!P122</f>
        <v>0</v>
      </c>
      <c r="AV99" s="105">
        <f>'004 - 5-LETÁ UDRŽOVACÍ PÉČE'!J33</f>
        <v>0</v>
      </c>
      <c r="AW99" s="105">
        <f>'004 - 5-LETÁ UDRŽOVACÍ PÉČE'!J34</f>
        <v>0</v>
      </c>
      <c r="AX99" s="105">
        <f>'004 - 5-LETÁ UDRŽOVACÍ PÉČE'!J35</f>
        <v>0</v>
      </c>
      <c r="AY99" s="105">
        <f>'004 - 5-LETÁ UDRŽOVACÍ PÉČE'!J36</f>
        <v>0</v>
      </c>
      <c r="AZ99" s="105">
        <f>'004 - 5-LETÁ UDRŽOVACÍ PÉČE'!F33</f>
        <v>0</v>
      </c>
      <c r="BA99" s="105">
        <f>'004 - 5-LETÁ UDRŽOVACÍ PÉČE'!F34</f>
        <v>0</v>
      </c>
      <c r="BB99" s="105">
        <f>'004 - 5-LETÁ UDRŽOVACÍ PÉČE'!F35</f>
        <v>0</v>
      </c>
      <c r="BC99" s="105">
        <f>'004 - 5-LETÁ UDRŽOVACÍ PÉČE'!F36</f>
        <v>0</v>
      </c>
      <c r="BD99" s="107">
        <f>'004 - 5-LETÁ UDRŽOVACÍ PÉČE'!F37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9S0If6ZqPMQxII3hec6kZ77kQyjv0Db1qQLqnojjZ7eJBq0+AU5hlPyi3UUxgyVecTfkUzI2ZoQ/Yu8aUi4SyQ==" saltValue="XJ7gUT4OhvWeE1Iu9weZZwPqHhLVYEio/JzTsOdSL5Oys3OO3R1tC62THKJD1a3XlJsDDBJsjKOH4re+Mcfwb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PARKOVIŠTĚ  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abSelected="1" topLeftCell="A11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84</v>
      </c>
      <c r="AZ2" s="108" t="s">
        <v>98</v>
      </c>
      <c r="BA2" s="108" t="s">
        <v>98</v>
      </c>
      <c r="BB2" s="108" t="s">
        <v>99</v>
      </c>
      <c r="BC2" s="108" t="s">
        <v>100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26.25" customHeight="1">
      <c r="B7" s="20"/>
      <c r="E7" s="309" t="str">
        <f>'Rekapitulace stavby'!K6</f>
        <v>Vybudování parkovacích stání na ul. Čujkovova 49 - 53, p. p. č. 654/46, k. ú. Zábřeh nad Odrou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103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14. 4. 2018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ROUND((SUM(BE118:BE149)),  2)</f>
        <v>0</v>
      </c>
      <c r="G33" s="34"/>
      <c r="H33" s="34"/>
      <c r="I33" s="125">
        <v>0.21</v>
      </c>
      <c r="J33" s="124">
        <f>ROUND(((SUM(BE118:BE149))*I33),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ROUND((SUM(BF118:BF149)),  2)</f>
        <v>0</v>
      </c>
      <c r="G34" s="34"/>
      <c r="H34" s="34"/>
      <c r="I34" s="125">
        <v>0.15</v>
      </c>
      <c r="J34" s="124">
        <f>ROUND(((SUM(BF118:BF149))*I34),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ROUND((SUM(BG118:BG149)),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ROUND((SUM(BH118:BH149)),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ROUND((SUM(BI118:BI149)),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49 - 53,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000 - vedlejší rozpočtové náklady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Čujkovova 49 - 53</v>
      </c>
      <c r="G89" s="36"/>
      <c r="H89" s="36"/>
      <c r="I89" s="29" t="s">
        <v>22</v>
      </c>
      <c r="J89" s="66" t="str">
        <f>IF(J12="","",J12)</f>
        <v>14. 4. 2018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316" t="str">
        <f>E7</f>
        <v>Vybudování parkovacích stání na ul. Čujkovova 49 - 53, p. p. č. 654/46, k. ú. Zábřeh nad Odrou</v>
      </c>
      <c r="F108" s="317"/>
      <c r="G108" s="317"/>
      <c r="H108" s="31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8" t="str">
        <f>E9</f>
        <v>000 - vedlejší rozpočtové náklady</v>
      </c>
      <c r="F110" s="318"/>
      <c r="G110" s="318"/>
      <c r="H110" s="31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Čujkovova 49 - 53</v>
      </c>
      <c r="G112" s="36"/>
      <c r="H112" s="36"/>
      <c r="I112" s="29" t="s">
        <v>22</v>
      </c>
      <c r="J112" s="66" t="str">
        <f>IF(J12="","",J12)</f>
        <v>14. 4. 2018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112</v>
      </c>
      <c r="D117" s="163" t="s">
        <v>60</v>
      </c>
      <c r="E117" s="163" t="s">
        <v>56</v>
      </c>
      <c r="F117" s="163" t="s">
        <v>57</v>
      </c>
      <c r="G117" s="163" t="s">
        <v>113</v>
      </c>
      <c r="H117" s="163" t="s">
        <v>114</v>
      </c>
      <c r="I117" s="163" t="s">
        <v>115</v>
      </c>
      <c r="J117" s="164" t="s">
        <v>106</v>
      </c>
      <c r="K117" s="165" t="s">
        <v>116</v>
      </c>
      <c r="L117" s="166"/>
      <c r="M117" s="75" t="s">
        <v>1</v>
      </c>
      <c r="N117" s="76" t="s">
        <v>39</v>
      </c>
      <c r="O117" s="76" t="s">
        <v>117</v>
      </c>
      <c r="P117" s="76" t="s">
        <v>118</v>
      </c>
      <c r="Q117" s="76" t="s">
        <v>119</v>
      </c>
      <c r="R117" s="76" t="s">
        <v>120</v>
      </c>
      <c r="S117" s="76" t="s">
        <v>121</v>
      </c>
      <c r="T117" s="77" t="s">
        <v>122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123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1.95E-2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108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124</v>
      </c>
      <c r="F119" s="175" t="s">
        <v>125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1.95E-2</v>
      </c>
      <c r="S119" s="180"/>
      <c r="T119" s="182">
        <f>T120</f>
        <v>0</v>
      </c>
      <c r="AR119" s="183" t="s">
        <v>126</v>
      </c>
      <c r="AT119" s="184" t="s">
        <v>74</v>
      </c>
      <c r="AU119" s="184" t="s">
        <v>75</v>
      </c>
      <c r="AY119" s="183" t="s">
        <v>127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83</v>
      </c>
      <c r="F120" s="186" t="s">
        <v>128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SUM(P121:P149)</f>
        <v>0</v>
      </c>
      <c r="Q120" s="180"/>
      <c r="R120" s="181">
        <f>SUM(R121:R149)</f>
        <v>1.95E-2</v>
      </c>
      <c r="S120" s="180"/>
      <c r="T120" s="182">
        <f>SUM(T121:T149)</f>
        <v>0</v>
      </c>
      <c r="AR120" s="183" t="s">
        <v>126</v>
      </c>
      <c r="AT120" s="184" t="s">
        <v>74</v>
      </c>
      <c r="AU120" s="184" t="s">
        <v>83</v>
      </c>
      <c r="AY120" s="183" t="s">
        <v>127</v>
      </c>
      <c r="BK120" s="185">
        <f>SUM(BK121:BK149)</f>
        <v>0</v>
      </c>
    </row>
    <row r="121" spans="1:65" s="2" customFormat="1" ht="16.5" customHeight="1">
      <c r="A121" s="34"/>
      <c r="B121" s="35"/>
      <c r="C121" s="188" t="s">
        <v>83</v>
      </c>
      <c r="D121" s="188" t="s">
        <v>129</v>
      </c>
      <c r="E121" s="189" t="s">
        <v>86</v>
      </c>
      <c r="F121" s="190" t="s">
        <v>130</v>
      </c>
      <c r="G121" s="191" t="s">
        <v>131</v>
      </c>
      <c r="H121" s="192">
        <v>1</v>
      </c>
      <c r="I121" s="193"/>
      <c r="J121" s="194">
        <f t="shared" ref="J121:J144" si="0">ROUND(I121*H121,2)</f>
        <v>0</v>
      </c>
      <c r="K121" s="195"/>
      <c r="L121" s="196"/>
      <c r="M121" s="197" t="s">
        <v>1</v>
      </c>
      <c r="N121" s="198" t="s">
        <v>40</v>
      </c>
      <c r="O121" s="71"/>
      <c r="P121" s="199">
        <f t="shared" ref="P121:P144" si="1">O121*H121</f>
        <v>0</v>
      </c>
      <c r="Q121" s="199">
        <v>0</v>
      </c>
      <c r="R121" s="199">
        <f t="shared" ref="R121:R144" si="2">Q121*H121</f>
        <v>0</v>
      </c>
      <c r="S121" s="199">
        <v>0</v>
      </c>
      <c r="T121" s="200">
        <f t="shared" ref="T121:T144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132</v>
      </c>
      <c r="AT121" s="201" t="s">
        <v>129</v>
      </c>
      <c r="AU121" s="201" t="s">
        <v>85</v>
      </c>
      <c r="AY121" s="17" t="s">
        <v>127</v>
      </c>
      <c r="BE121" s="202">
        <f t="shared" ref="BE121:BE144" si="4">IF(N121="základní",J121,0)</f>
        <v>0</v>
      </c>
      <c r="BF121" s="202">
        <f t="shared" ref="BF121:BF144" si="5">IF(N121="snížená",J121,0)</f>
        <v>0</v>
      </c>
      <c r="BG121" s="202">
        <f t="shared" ref="BG121:BG144" si="6">IF(N121="zákl. přenesená",J121,0)</f>
        <v>0</v>
      </c>
      <c r="BH121" s="202">
        <f t="shared" ref="BH121:BH144" si="7">IF(N121="sníž. přenesená",J121,0)</f>
        <v>0</v>
      </c>
      <c r="BI121" s="202">
        <f t="shared" ref="BI121:BI144" si="8">IF(N121="nulová",J121,0)</f>
        <v>0</v>
      </c>
      <c r="BJ121" s="17" t="s">
        <v>83</v>
      </c>
      <c r="BK121" s="202">
        <f t="shared" ref="BK121:BK144" si="9">ROUND(I121*H121,2)</f>
        <v>0</v>
      </c>
      <c r="BL121" s="17" t="s">
        <v>133</v>
      </c>
      <c r="BM121" s="201" t="s">
        <v>134</v>
      </c>
    </row>
    <row r="122" spans="1:65" s="2" customFormat="1" ht="33" customHeight="1">
      <c r="A122" s="34"/>
      <c r="B122" s="35"/>
      <c r="C122" s="188" t="s">
        <v>85</v>
      </c>
      <c r="D122" s="188" t="s">
        <v>129</v>
      </c>
      <c r="E122" s="189" t="s">
        <v>89</v>
      </c>
      <c r="F122" s="190" t="s">
        <v>135</v>
      </c>
      <c r="G122" s="191" t="s">
        <v>131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40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132</v>
      </c>
      <c r="AT122" s="201" t="s">
        <v>129</v>
      </c>
      <c r="AU122" s="201" t="s">
        <v>85</v>
      </c>
      <c r="AY122" s="17" t="s">
        <v>127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83</v>
      </c>
      <c r="BK122" s="202">
        <f t="shared" si="9"/>
        <v>0</v>
      </c>
      <c r="BL122" s="17" t="s">
        <v>133</v>
      </c>
      <c r="BM122" s="201" t="s">
        <v>136</v>
      </c>
    </row>
    <row r="123" spans="1:65" s="2" customFormat="1" ht="24.2" customHeight="1">
      <c r="A123" s="34"/>
      <c r="B123" s="35"/>
      <c r="C123" s="188" t="s">
        <v>137</v>
      </c>
      <c r="D123" s="188" t="s">
        <v>129</v>
      </c>
      <c r="E123" s="189" t="s">
        <v>138</v>
      </c>
      <c r="F123" s="190" t="s">
        <v>139</v>
      </c>
      <c r="G123" s="191" t="s">
        <v>131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40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132</v>
      </c>
      <c r="AT123" s="201" t="s">
        <v>129</v>
      </c>
      <c r="AU123" s="201" t="s">
        <v>85</v>
      </c>
      <c r="AY123" s="17" t="s">
        <v>127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83</v>
      </c>
      <c r="BK123" s="202">
        <f t="shared" si="9"/>
        <v>0</v>
      </c>
      <c r="BL123" s="17" t="s">
        <v>133</v>
      </c>
      <c r="BM123" s="201" t="s">
        <v>140</v>
      </c>
    </row>
    <row r="124" spans="1:65" s="2" customFormat="1" ht="16.5" customHeight="1">
      <c r="A124" s="34"/>
      <c r="B124" s="35"/>
      <c r="C124" s="188" t="s">
        <v>133</v>
      </c>
      <c r="D124" s="188" t="s">
        <v>129</v>
      </c>
      <c r="E124" s="189" t="s">
        <v>92</v>
      </c>
      <c r="F124" s="190" t="s">
        <v>141</v>
      </c>
      <c r="G124" s="191" t="s">
        <v>131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132</v>
      </c>
      <c r="AT124" s="201" t="s">
        <v>129</v>
      </c>
      <c r="AU124" s="201" t="s">
        <v>85</v>
      </c>
      <c r="AY124" s="17" t="s">
        <v>127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83</v>
      </c>
      <c r="BK124" s="202">
        <f t="shared" si="9"/>
        <v>0</v>
      </c>
      <c r="BL124" s="17" t="s">
        <v>133</v>
      </c>
      <c r="BM124" s="201" t="s">
        <v>142</v>
      </c>
    </row>
    <row r="125" spans="1:65" s="2" customFormat="1" ht="21.75" customHeight="1">
      <c r="A125" s="34"/>
      <c r="B125" s="35"/>
      <c r="C125" s="188" t="s">
        <v>126</v>
      </c>
      <c r="D125" s="188" t="s">
        <v>129</v>
      </c>
      <c r="E125" s="189" t="s">
        <v>95</v>
      </c>
      <c r="F125" s="190" t="s">
        <v>143</v>
      </c>
      <c r="G125" s="191" t="s">
        <v>131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132</v>
      </c>
      <c r="AT125" s="201" t="s">
        <v>129</v>
      </c>
      <c r="AU125" s="201" t="s">
        <v>85</v>
      </c>
      <c r="AY125" s="17" t="s">
        <v>127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83</v>
      </c>
      <c r="BK125" s="202">
        <f t="shared" si="9"/>
        <v>0</v>
      </c>
      <c r="BL125" s="17" t="s">
        <v>133</v>
      </c>
      <c r="BM125" s="201" t="s">
        <v>144</v>
      </c>
    </row>
    <row r="126" spans="1:65" s="2" customFormat="1" ht="16.5" customHeight="1">
      <c r="A126" s="34"/>
      <c r="B126" s="35"/>
      <c r="C126" s="188" t="s">
        <v>145</v>
      </c>
      <c r="D126" s="188" t="s">
        <v>129</v>
      </c>
      <c r="E126" s="189" t="s">
        <v>146</v>
      </c>
      <c r="F126" s="190" t="s">
        <v>147</v>
      </c>
      <c r="G126" s="191" t="s">
        <v>131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132</v>
      </c>
      <c r="AT126" s="201" t="s">
        <v>129</v>
      </c>
      <c r="AU126" s="201" t="s">
        <v>85</v>
      </c>
      <c r="AY126" s="17" t="s">
        <v>127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83</v>
      </c>
      <c r="BK126" s="202">
        <f t="shared" si="9"/>
        <v>0</v>
      </c>
      <c r="BL126" s="17" t="s">
        <v>133</v>
      </c>
      <c r="BM126" s="201" t="s">
        <v>148</v>
      </c>
    </row>
    <row r="127" spans="1:65" s="2" customFormat="1" ht="16.5" customHeight="1">
      <c r="A127" s="34"/>
      <c r="B127" s="35"/>
      <c r="C127" s="188" t="s">
        <v>149</v>
      </c>
      <c r="D127" s="188" t="s">
        <v>129</v>
      </c>
      <c r="E127" s="189" t="s">
        <v>150</v>
      </c>
      <c r="F127" s="190" t="s">
        <v>151</v>
      </c>
      <c r="G127" s="191" t="s">
        <v>131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132</v>
      </c>
      <c r="AT127" s="201" t="s">
        <v>129</v>
      </c>
      <c r="AU127" s="201" t="s">
        <v>85</v>
      </c>
      <c r="AY127" s="17" t="s">
        <v>127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83</v>
      </c>
      <c r="BK127" s="202">
        <f t="shared" si="9"/>
        <v>0</v>
      </c>
      <c r="BL127" s="17" t="s">
        <v>133</v>
      </c>
      <c r="BM127" s="201" t="s">
        <v>152</v>
      </c>
    </row>
    <row r="128" spans="1:65" s="2" customFormat="1" ht="24.2" customHeight="1">
      <c r="A128" s="34"/>
      <c r="B128" s="35"/>
      <c r="C128" s="188" t="s">
        <v>132</v>
      </c>
      <c r="D128" s="188" t="s">
        <v>129</v>
      </c>
      <c r="E128" s="189" t="s">
        <v>153</v>
      </c>
      <c r="F128" s="190" t="s">
        <v>154</v>
      </c>
      <c r="G128" s="191" t="s">
        <v>131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132</v>
      </c>
      <c r="AT128" s="201" t="s">
        <v>129</v>
      </c>
      <c r="AU128" s="201" t="s">
        <v>85</v>
      </c>
      <c r="AY128" s="17" t="s">
        <v>127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83</v>
      </c>
      <c r="BK128" s="202">
        <f t="shared" si="9"/>
        <v>0</v>
      </c>
      <c r="BL128" s="17" t="s">
        <v>133</v>
      </c>
      <c r="BM128" s="201" t="s">
        <v>155</v>
      </c>
    </row>
    <row r="129" spans="1:65" s="2" customFormat="1" ht="16.5" customHeight="1">
      <c r="A129" s="34"/>
      <c r="B129" s="35"/>
      <c r="C129" s="188" t="s">
        <v>156</v>
      </c>
      <c r="D129" s="188" t="s">
        <v>129</v>
      </c>
      <c r="E129" s="189" t="s">
        <v>157</v>
      </c>
      <c r="F129" s="190" t="s">
        <v>158</v>
      </c>
      <c r="G129" s="191" t="s">
        <v>131</v>
      </c>
      <c r="H129" s="192">
        <v>1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132</v>
      </c>
      <c r="AT129" s="201" t="s">
        <v>129</v>
      </c>
      <c r="AU129" s="201" t="s">
        <v>85</v>
      </c>
      <c r="AY129" s="17" t="s">
        <v>127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83</v>
      </c>
      <c r="BK129" s="202">
        <f t="shared" si="9"/>
        <v>0</v>
      </c>
      <c r="BL129" s="17" t="s">
        <v>133</v>
      </c>
      <c r="BM129" s="201" t="s">
        <v>159</v>
      </c>
    </row>
    <row r="130" spans="1:65" s="2" customFormat="1" ht="16.5" customHeight="1">
      <c r="A130" s="34"/>
      <c r="B130" s="35"/>
      <c r="C130" s="188" t="s">
        <v>160</v>
      </c>
      <c r="D130" s="188" t="s">
        <v>129</v>
      </c>
      <c r="E130" s="189" t="s">
        <v>161</v>
      </c>
      <c r="F130" s="190" t="s">
        <v>162</v>
      </c>
      <c r="G130" s="191" t="s">
        <v>163</v>
      </c>
      <c r="H130" s="192">
        <v>6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132</v>
      </c>
      <c r="AT130" s="201" t="s">
        <v>129</v>
      </c>
      <c r="AU130" s="201" t="s">
        <v>85</v>
      </c>
      <c r="AY130" s="17" t="s">
        <v>127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83</v>
      </c>
      <c r="BK130" s="202">
        <f t="shared" si="9"/>
        <v>0</v>
      </c>
      <c r="BL130" s="17" t="s">
        <v>133</v>
      </c>
      <c r="BM130" s="201" t="s">
        <v>164</v>
      </c>
    </row>
    <row r="131" spans="1:65" s="2" customFormat="1" ht="24.2" customHeight="1">
      <c r="A131" s="34"/>
      <c r="B131" s="35"/>
      <c r="C131" s="188" t="s">
        <v>165</v>
      </c>
      <c r="D131" s="188" t="s">
        <v>129</v>
      </c>
      <c r="E131" s="189" t="s">
        <v>166</v>
      </c>
      <c r="F131" s="190" t="s">
        <v>167</v>
      </c>
      <c r="G131" s="191" t="s">
        <v>131</v>
      </c>
      <c r="H131" s="192">
        <v>1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O131" s="71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132</v>
      </c>
      <c r="AT131" s="201" t="s">
        <v>129</v>
      </c>
      <c r="AU131" s="201" t="s">
        <v>85</v>
      </c>
      <c r="AY131" s="17" t="s">
        <v>127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7" t="s">
        <v>83</v>
      </c>
      <c r="BK131" s="202">
        <f t="shared" si="9"/>
        <v>0</v>
      </c>
      <c r="BL131" s="17" t="s">
        <v>133</v>
      </c>
      <c r="BM131" s="201" t="s">
        <v>168</v>
      </c>
    </row>
    <row r="132" spans="1:65" s="2" customFormat="1" ht="55.5" customHeight="1">
      <c r="A132" s="34"/>
      <c r="B132" s="35"/>
      <c r="C132" s="188" t="s">
        <v>169</v>
      </c>
      <c r="D132" s="188" t="s">
        <v>129</v>
      </c>
      <c r="E132" s="189" t="s">
        <v>170</v>
      </c>
      <c r="F132" s="190" t="s">
        <v>171</v>
      </c>
      <c r="G132" s="191" t="s">
        <v>131</v>
      </c>
      <c r="H132" s="192">
        <v>1</v>
      </c>
      <c r="I132" s="193"/>
      <c r="J132" s="194">
        <f t="shared" si="0"/>
        <v>0</v>
      </c>
      <c r="K132" s="195"/>
      <c r="L132" s="196"/>
      <c r="M132" s="197" t="s">
        <v>1</v>
      </c>
      <c r="N132" s="198" t="s">
        <v>40</v>
      </c>
      <c r="O132" s="71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132</v>
      </c>
      <c r="AT132" s="201" t="s">
        <v>129</v>
      </c>
      <c r="AU132" s="201" t="s">
        <v>85</v>
      </c>
      <c r="AY132" s="17" t="s">
        <v>127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7" t="s">
        <v>83</v>
      </c>
      <c r="BK132" s="202">
        <f t="shared" si="9"/>
        <v>0</v>
      </c>
      <c r="BL132" s="17" t="s">
        <v>133</v>
      </c>
      <c r="BM132" s="201" t="s">
        <v>172</v>
      </c>
    </row>
    <row r="133" spans="1:65" s="2" customFormat="1" ht="24.2" customHeight="1">
      <c r="A133" s="34"/>
      <c r="B133" s="35"/>
      <c r="C133" s="188" t="s">
        <v>173</v>
      </c>
      <c r="D133" s="188" t="s">
        <v>129</v>
      </c>
      <c r="E133" s="189" t="s">
        <v>174</v>
      </c>
      <c r="F133" s="190" t="s">
        <v>175</v>
      </c>
      <c r="G133" s="191" t="s">
        <v>163</v>
      </c>
      <c r="H133" s="192">
        <v>1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O133" s="71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132</v>
      </c>
      <c r="AT133" s="201" t="s">
        <v>129</v>
      </c>
      <c r="AU133" s="201" t="s">
        <v>85</v>
      </c>
      <c r="AY133" s="17" t="s">
        <v>127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7" t="s">
        <v>83</v>
      </c>
      <c r="BK133" s="202">
        <f t="shared" si="9"/>
        <v>0</v>
      </c>
      <c r="BL133" s="17" t="s">
        <v>133</v>
      </c>
      <c r="BM133" s="201" t="s">
        <v>176</v>
      </c>
    </row>
    <row r="134" spans="1:65" s="2" customFormat="1" ht="16.5" customHeight="1">
      <c r="A134" s="34"/>
      <c r="B134" s="35"/>
      <c r="C134" s="188" t="s">
        <v>177</v>
      </c>
      <c r="D134" s="188" t="s">
        <v>129</v>
      </c>
      <c r="E134" s="189" t="s">
        <v>178</v>
      </c>
      <c r="F134" s="190" t="s">
        <v>179</v>
      </c>
      <c r="G134" s="191" t="s">
        <v>131</v>
      </c>
      <c r="H134" s="192">
        <v>1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O134" s="71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132</v>
      </c>
      <c r="AT134" s="201" t="s">
        <v>129</v>
      </c>
      <c r="AU134" s="201" t="s">
        <v>85</v>
      </c>
      <c r="AY134" s="17" t="s">
        <v>127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7" t="s">
        <v>83</v>
      </c>
      <c r="BK134" s="202">
        <f t="shared" si="9"/>
        <v>0</v>
      </c>
      <c r="BL134" s="17" t="s">
        <v>133</v>
      </c>
      <c r="BM134" s="201" t="s">
        <v>180</v>
      </c>
    </row>
    <row r="135" spans="1:65" s="2" customFormat="1" ht="24.2" customHeight="1">
      <c r="A135" s="34"/>
      <c r="B135" s="35"/>
      <c r="C135" s="188" t="s">
        <v>8</v>
      </c>
      <c r="D135" s="188" t="s">
        <v>129</v>
      </c>
      <c r="E135" s="189" t="s">
        <v>181</v>
      </c>
      <c r="F135" s="190" t="s">
        <v>182</v>
      </c>
      <c r="G135" s="191" t="s">
        <v>131</v>
      </c>
      <c r="H135" s="192">
        <v>1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O135" s="71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132</v>
      </c>
      <c r="AT135" s="201" t="s">
        <v>129</v>
      </c>
      <c r="AU135" s="201" t="s">
        <v>85</v>
      </c>
      <c r="AY135" s="17" t="s">
        <v>127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7" t="s">
        <v>83</v>
      </c>
      <c r="BK135" s="202">
        <f t="shared" si="9"/>
        <v>0</v>
      </c>
      <c r="BL135" s="17" t="s">
        <v>133</v>
      </c>
      <c r="BM135" s="201" t="s">
        <v>183</v>
      </c>
    </row>
    <row r="136" spans="1:65" s="2" customFormat="1" ht="21.75" customHeight="1">
      <c r="A136" s="34"/>
      <c r="B136" s="35"/>
      <c r="C136" s="188" t="s">
        <v>184</v>
      </c>
      <c r="D136" s="188" t="s">
        <v>129</v>
      </c>
      <c r="E136" s="189" t="s">
        <v>185</v>
      </c>
      <c r="F136" s="190" t="s">
        <v>186</v>
      </c>
      <c r="G136" s="191" t="s">
        <v>131</v>
      </c>
      <c r="H136" s="192">
        <v>1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O136" s="71"/>
      <c r="P136" s="199">
        <f t="shared" si="1"/>
        <v>0</v>
      </c>
      <c r="Q136" s="199">
        <v>0</v>
      </c>
      <c r="R136" s="199">
        <f t="shared" si="2"/>
        <v>0</v>
      </c>
      <c r="S136" s="199">
        <v>0</v>
      </c>
      <c r="T136" s="20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132</v>
      </c>
      <c r="AT136" s="201" t="s">
        <v>129</v>
      </c>
      <c r="AU136" s="201" t="s">
        <v>85</v>
      </c>
      <c r="AY136" s="17" t="s">
        <v>127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17" t="s">
        <v>83</v>
      </c>
      <c r="BK136" s="202">
        <f t="shared" si="9"/>
        <v>0</v>
      </c>
      <c r="BL136" s="17" t="s">
        <v>133</v>
      </c>
      <c r="BM136" s="201" t="s">
        <v>187</v>
      </c>
    </row>
    <row r="137" spans="1:65" s="2" customFormat="1" ht="16.5" customHeight="1">
      <c r="A137" s="34"/>
      <c r="B137" s="35"/>
      <c r="C137" s="188" t="s">
        <v>188</v>
      </c>
      <c r="D137" s="188" t="s">
        <v>129</v>
      </c>
      <c r="E137" s="189" t="s">
        <v>189</v>
      </c>
      <c r="F137" s="190" t="s">
        <v>190</v>
      </c>
      <c r="G137" s="191" t="s">
        <v>131</v>
      </c>
      <c r="H137" s="192">
        <v>1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O137" s="71"/>
      <c r="P137" s="199">
        <f t="shared" si="1"/>
        <v>0</v>
      </c>
      <c r="Q137" s="199">
        <v>0</v>
      </c>
      <c r="R137" s="199">
        <f t="shared" si="2"/>
        <v>0</v>
      </c>
      <c r="S137" s="199">
        <v>0</v>
      </c>
      <c r="T137" s="20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132</v>
      </c>
      <c r="AT137" s="201" t="s">
        <v>129</v>
      </c>
      <c r="AU137" s="201" t="s">
        <v>85</v>
      </c>
      <c r="AY137" s="17" t="s">
        <v>127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7" t="s">
        <v>83</v>
      </c>
      <c r="BK137" s="202">
        <f t="shared" si="9"/>
        <v>0</v>
      </c>
      <c r="BL137" s="17" t="s">
        <v>133</v>
      </c>
      <c r="BM137" s="201" t="s">
        <v>191</v>
      </c>
    </row>
    <row r="138" spans="1:65" s="2" customFormat="1" ht="16.5" customHeight="1">
      <c r="A138" s="34"/>
      <c r="B138" s="35"/>
      <c r="C138" s="188" t="s">
        <v>192</v>
      </c>
      <c r="D138" s="188" t="s">
        <v>129</v>
      </c>
      <c r="E138" s="189" t="s">
        <v>193</v>
      </c>
      <c r="F138" s="190" t="s">
        <v>194</v>
      </c>
      <c r="G138" s="191" t="s">
        <v>131</v>
      </c>
      <c r="H138" s="192">
        <v>1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O138" s="71"/>
      <c r="P138" s="199">
        <f t="shared" si="1"/>
        <v>0</v>
      </c>
      <c r="Q138" s="199">
        <v>0</v>
      </c>
      <c r="R138" s="199">
        <f t="shared" si="2"/>
        <v>0</v>
      </c>
      <c r="S138" s="199">
        <v>0</v>
      </c>
      <c r="T138" s="20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132</v>
      </c>
      <c r="AT138" s="201" t="s">
        <v>129</v>
      </c>
      <c r="AU138" s="201" t="s">
        <v>85</v>
      </c>
      <c r="AY138" s="17" t="s">
        <v>127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17" t="s">
        <v>83</v>
      </c>
      <c r="BK138" s="202">
        <f t="shared" si="9"/>
        <v>0</v>
      </c>
      <c r="BL138" s="17" t="s">
        <v>133</v>
      </c>
      <c r="BM138" s="201" t="s">
        <v>195</v>
      </c>
    </row>
    <row r="139" spans="1:65" s="2" customFormat="1" ht="24.2" customHeight="1">
      <c r="A139" s="34"/>
      <c r="B139" s="35"/>
      <c r="C139" s="188" t="s">
        <v>196</v>
      </c>
      <c r="D139" s="188" t="s">
        <v>129</v>
      </c>
      <c r="E139" s="189" t="s">
        <v>197</v>
      </c>
      <c r="F139" s="190" t="s">
        <v>198</v>
      </c>
      <c r="G139" s="191" t="s">
        <v>131</v>
      </c>
      <c r="H139" s="192">
        <v>1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O139" s="71"/>
      <c r="P139" s="199">
        <f t="shared" si="1"/>
        <v>0</v>
      </c>
      <c r="Q139" s="199">
        <v>0</v>
      </c>
      <c r="R139" s="199">
        <f t="shared" si="2"/>
        <v>0</v>
      </c>
      <c r="S139" s="199">
        <v>0</v>
      </c>
      <c r="T139" s="20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132</v>
      </c>
      <c r="AT139" s="201" t="s">
        <v>129</v>
      </c>
      <c r="AU139" s="201" t="s">
        <v>85</v>
      </c>
      <c r="AY139" s="17" t="s">
        <v>127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17" t="s">
        <v>83</v>
      </c>
      <c r="BK139" s="202">
        <f t="shared" si="9"/>
        <v>0</v>
      </c>
      <c r="BL139" s="17" t="s">
        <v>133</v>
      </c>
      <c r="BM139" s="201" t="s">
        <v>199</v>
      </c>
    </row>
    <row r="140" spans="1:65" s="2" customFormat="1" ht="24.2" customHeight="1">
      <c r="A140" s="34"/>
      <c r="B140" s="35"/>
      <c r="C140" s="188" t="s">
        <v>200</v>
      </c>
      <c r="D140" s="188" t="s">
        <v>129</v>
      </c>
      <c r="E140" s="189" t="s">
        <v>201</v>
      </c>
      <c r="F140" s="190" t="s">
        <v>202</v>
      </c>
      <c r="G140" s="191" t="s">
        <v>131</v>
      </c>
      <c r="H140" s="192">
        <v>1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O140" s="71"/>
      <c r="P140" s="199">
        <f t="shared" si="1"/>
        <v>0</v>
      </c>
      <c r="Q140" s="199">
        <v>0</v>
      </c>
      <c r="R140" s="199">
        <f t="shared" si="2"/>
        <v>0</v>
      </c>
      <c r="S140" s="199">
        <v>0</v>
      </c>
      <c r="T140" s="20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132</v>
      </c>
      <c r="AT140" s="201" t="s">
        <v>129</v>
      </c>
      <c r="AU140" s="201" t="s">
        <v>85</v>
      </c>
      <c r="AY140" s="17" t="s">
        <v>127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17" t="s">
        <v>83</v>
      </c>
      <c r="BK140" s="202">
        <f t="shared" si="9"/>
        <v>0</v>
      </c>
      <c r="BL140" s="17" t="s">
        <v>133</v>
      </c>
      <c r="BM140" s="201" t="s">
        <v>203</v>
      </c>
    </row>
    <row r="141" spans="1:65" s="2" customFormat="1" ht="24.2" customHeight="1">
      <c r="A141" s="34"/>
      <c r="B141" s="35"/>
      <c r="C141" s="188" t="s">
        <v>7</v>
      </c>
      <c r="D141" s="188" t="s">
        <v>129</v>
      </c>
      <c r="E141" s="189" t="s">
        <v>204</v>
      </c>
      <c r="F141" s="190" t="s">
        <v>205</v>
      </c>
      <c r="G141" s="191" t="s">
        <v>131</v>
      </c>
      <c r="H141" s="192">
        <v>1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O141" s="71"/>
      <c r="P141" s="199">
        <f t="shared" si="1"/>
        <v>0</v>
      </c>
      <c r="Q141" s="199">
        <v>0</v>
      </c>
      <c r="R141" s="199">
        <f t="shared" si="2"/>
        <v>0</v>
      </c>
      <c r="S141" s="199">
        <v>0</v>
      </c>
      <c r="T141" s="20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132</v>
      </c>
      <c r="AT141" s="201" t="s">
        <v>129</v>
      </c>
      <c r="AU141" s="201" t="s">
        <v>85</v>
      </c>
      <c r="AY141" s="17" t="s">
        <v>127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7" t="s">
        <v>83</v>
      </c>
      <c r="BK141" s="202">
        <f t="shared" si="9"/>
        <v>0</v>
      </c>
      <c r="BL141" s="17" t="s">
        <v>133</v>
      </c>
      <c r="BM141" s="201" t="s">
        <v>206</v>
      </c>
    </row>
    <row r="142" spans="1:65" s="2" customFormat="1" ht="24.2" customHeight="1">
      <c r="A142" s="34"/>
      <c r="B142" s="35"/>
      <c r="C142" s="188" t="s">
        <v>207</v>
      </c>
      <c r="D142" s="188" t="s">
        <v>129</v>
      </c>
      <c r="E142" s="189" t="s">
        <v>208</v>
      </c>
      <c r="F142" s="190" t="s">
        <v>209</v>
      </c>
      <c r="G142" s="191" t="s">
        <v>99</v>
      </c>
      <c r="H142" s="192">
        <v>1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O142" s="71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132</v>
      </c>
      <c r="AT142" s="201" t="s">
        <v>129</v>
      </c>
      <c r="AU142" s="201" t="s">
        <v>85</v>
      </c>
      <c r="AY142" s="17" t="s">
        <v>127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7" t="s">
        <v>83</v>
      </c>
      <c r="BK142" s="202">
        <f t="shared" si="9"/>
        <v>0</v>
      </c>
      <c r="BL142" s="17" t="s">
        <v>133</v>
      </c>
      <c r="BM142" s="201" t="s">
        <v>210</v>
      </c>
    </row>
    <row r="143" spans="1:65" s="2" customFormat="1" ht="16.5" customHeight="1">
      <c r="A143" s="34"/>
      <c r="B143" s="35"/>
      <c r="C143" s="188" t="s">
        <v>211</v>
      </c>
      <c r="D143" s="188" t="s">
        <v>129</v>
      </c>
      <c r="E143" s="189" t="s">
        <v>212</v>
      </c>
      <c r="F143" s="190" t="s">
        <v>213</v>
      </c>
      <c r="G143" s="191" t="s">
        <v>163</v>
      </c>
      <c r="H143" s="192">
        <v>1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O143" s="71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132</v>
      </c>
      <c r="AT143" s="201" t="s">
        <v>129</v>
      </c>
      <c r="AU143" s="201" t="s">
        <v>85</v>
      </c>
      <c r="AY143" s="17" t="s">
        <v>127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7" t="s">
        <v>83</v>
      </c>
      <c r="BK143" s="202">
        <f t="shared" si="9"/>
        <v>0</v>
      </c>
      <c r="BL143" s="17" t="s">
        <v>133</v>
      </c>
      <c r="BM143" s="201" t="s">
        <v>214</v>
      </c>
    </row>
    <row r="144" spans="1:65" s="2" customFormat="1" ht="24.2" customHeight="1">
      <c r="A144" s="34"/>
      <c r="B144" s="35"/>
      <c r="C144" s="203" t="s">
        <v>215</v>
      </c>
      <c r="D144" s="203" t="s">
        <v>216</v>
      </c>
      <c r="E144" s="204" t="s">
        <v>217</v>
      </c>
      <c r="F144" s="205" t="s">
        <v>218</v>
      </c>
      <c r="G144" s="206" t="s">
        <v>99</v>
      </c>
      <c r="H144" s="207">
        <v>130</v>
      </c>
      <c r="I144" s="208"/>
      <c r="J144" s="209">
        <f t="shared" si="0"/>
        <v>0</v>
      </c>
      <c r="K144" s="210"/>
      <c r="L144" s="39"/>
      <c r="M144" s="211" t="s">
        <v>1</v>
      </c>
      <c r="N144" s="212" t="s">
        <v>40</v>
      </c>
      <c r="O144" s="71"/>
      <c r="P144" s="199">
        <f t="shared" si="1"/>
        <v>0</v>
      </c>
      <c r="Q144" s="199">
        <v>1.4999999999999999E-4</v>
      </c>
      <c r="R144" s="199">
        <f t="shared" si="2"/>
        <v>1.95E-2</v>
      </c>
      <c r="S144" s="199">
        <v>0</v>
      </c>
      <c r="T144" s="200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133</v>
      </c>
      <c r="AT144" s="201" t="s">
        <v>216</v>
      </c>
      <c r="AU144" s="201" t="s">
        <v>85</v>
      </c>
      <c r="AY144" s="17" t="s">
        <v>127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7" t="s">
        <v>83</v>
      </c>
      <c r="BK144" s="202">
        <f t="shared" si="9"/>
        <v>0</v>
      </c>
      <c r="BL144" s="17" t="s">
        <v>133</v>
      </c>
      <c r="BM144" s="201" t="s">
        <v>219</v>
      </c>
    </row>
    <row r="145" spans="1:65" s="13" customFormat="1" ht="11.25">
      <c r="B145" s="213"/>
      <c r="C145" s="214"/>
      <c r="D145" s="215" t="s">
        <v>220</v>
      </c>
      <c r="E145" s="216" t="s">
        <v>1</v>
      </c>
      <c r="F145" s="217" t="s">
        <v>221</v>
      </c>
      <c r="G145" s="214"/>
      <c r="H145" s="216" t="s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220</v>
      </c>
      <c r="AU145" s="223" t="s">
        <v>85</v>
      </c>
      <c r="AV145" s="13" t="s">
        <v>83</v>
      </c>
      <c r="AW145" s="13" t="s">
        <v>32</v>
      </c>
      <c r="AX145" s="13" t="s">
        <v>75</v>
      </c>
      <c r="AY145" s="223" t="s">
        <v>127</v>
      </c>
    </row>
    <row r="146" spans="1:65" s="14" customFormat="1" ht="11.25">
      <c r="B146" s="224"/>
      <c r="C146" s="225"/>
      <c r="D146" s="215" t="s">
        <v>220</v>
      </c>
      <c r="E146" s="226" t="s">
        <v>98</v>
      </c>
      <c r="F146" s="227" t="s">
        <v>100</v>
      </c>
      <c r="G146" s="225"/>
      <c r="H146" s="228">
        <v>130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220</v>
      </c>
      <c r="AU146" s="234" t="s">
        <v>85</v>
      </c>
      <c r="AV146" s="14" t="s">
        <v>85</v>
      </c>
      <c r="AW146" s="14" t="s">
        <v>32</v>
      </c>
      <c r="AX146" s="14" t="s">
        <v>83</v>
      </c>
      <c r="AY146" s="234" t="s">
        <v>127</v>
      </c>
    </row>
    <row r="147" spans="1:65" s="2" customFormat="1" ht="24.2" customHeight="1">
      <c r="A147" s="34"/>
      <c r="B147" s="35"/>
      <c r="C147" s="203" t="s">
        <v>222</v>
      </c>
      <c r="D147" s="203" t="s">
        <v>216</v>
      </c>
      <c r="E147" s="204" t="s">
        <v>223</v>
      </c>
      <c r="F147" s="205" t="s">
        <v>224</v>
      </c>
      <c r="G147" s="206" t="s">
        <v>99</v>
      </c>
      <c r="H147" s="207">
        <v>130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133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133</v>
      </c>
      <c r="BM147" s="201" t="s">
        <v>225</v>
      </c>
    </row>
    <row r="148" spans="1:65" s="14" customFormat="1" ht="11.25">
      <c r="B148" s="224"/>
      <c r="C148" s="225"/>
      <c r="D148" s="215" t="s">
        <v>220</v>
      </c>
      <c r="E148" s="226" t="s">
        <v>1</v>
      </c>
      <c r="F148" s="227" t="s">
        <v>98</v>
      </c>
      <c r="G148" s="225"/>
      <c r="H148" s="228">
        <v>130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220</v>
      </c>
      <c r="AU148" s="234" t="s">
        <v>85</v>
      </c>
      <c r="AV148" s="14" t="s">
        <v>85</v>
      </c>
      <c r="AW148" s="14" t="s">
        <v>32</v>
      </c>
      <c r="AX148" s="14" t="s">
        <v>83</v>
      </c>
      <c r="AY148" s="234" t="s">
        <v>127</v>
      </c>
    </row>
    <row r="149" spans="1:65" s="2" customFormat="1" ht="24.2" customHeight="1">
      <c r="A149" s="34"/>
      <c r="B149" s="35"/>
      <c r="C149" s="203" t="s">
        <v>226</v>
      </c>
      <c r="D149" s="203" t="s">
        <v>216</v>
      </c>
      <c r="E149" s="204" t="s">
        <v>227</v>
      </c>
      <c r="F149" s="205" t="s">
        <v>228</v>
      </c>
      <c r="G149" s="206" t="s">
        <v>131</v>
      </c>
      <c r="H149" s="207">
        <v>1</v>
      </c>
      <c r="I149" s="208"/>
      <c r="J149" s="209">
        <f>ROUND(I149*H149,2)</f>
        <v>0</v>
      </c>
      <c r="K149" s="210"/>
      <c r="L149" s="39"/>
      <c r="M149" s="235" t="s">
        <v>1</v>
      </c>
      <c r="N149" s="236" t="s">
        <v>40</v>
      </c>
      <c r="O149" s="237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133</v>
      </c>
      <c r="AT149" s="201" t="s">
        <v>216</v>
      </c>
      <c r="AU149" s="201" t="s">
        <v>85</v>
      </c>
      <c r="AY149" s="17" t="s">
        <v>127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133</v>
      </c>
      <c r="BM149" s="201" t="s">
        <v>229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wHkg4nxgiiQEzHSYCTBBFgxYHtlElsuvcoQUGqeVEvtnYlkyqmiop3OcWS3v6XlwhBCPyRPFUU7YL0THTAyZrg==" saltValue="Waf81n7d2xkIbmlfRrHRQwkmys9EpYmF3bCFi3GtuCPj5Fp7ouY6AwxEFxY6oPp5/4m9iORdRFvPxqkQyLf25Q==" spinCount="100000" sheet="1" objects="1" scenarios="1" formatColumns="0" formatRows="0" autoFilter="0"/>
  <autoFilter ref="C117:K14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topLeftCell="A320" workbookViewId="0">
      <selection activeCell="F338" sqref="F3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88</v>
      </c>
      <c r="AZ2" s="108" t="s">
        <v>230</v>
      </c>
      <c r="BA2" s="108" t="s">
        <v>230</v>
      </c>
      <c r="BB2" s="108" t="s">
        <v>231</v>
      </c>
      <c r="BC2" s="108" t="s">
        <v>232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233</v>
      </c>
      <c r="BA3" s="108" t="s">
        <v>233</v>
      </c>
      <c r="BB3" s="108" t="s">
        <v>99</v>
      </c>
      <c r="BC3" s="108" t="s">
        <v>234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235</v>
      </c>
      <c r="BA4" s="108" t="s">
        <v>235</v>
      </c>
      <c r="BB4" s="108" t="s">
        <v>99</v>
      </c>
      <c r="BC4" s="108" t="s">
        <v>236</v>
      </c>
      <c r="BD4" s="108" t="s">
        <v>85</v>
      </c>
    </row>
    <row r="5" spans="1:56" s="1" customFormat="1" ht="6.95" customHeight="1">
      <c r="B5" s="20"/>
      <c r="L5" s="20"/>
      <c r="AZ5" s="108" t="s">
        <v>237</v>
      </c>
      <c r="BA5" s="108" t="s">
        <v>237</v>
      </c>
      <c r="BB5" s="108" t="s">
        <v>231</v>
      </c>
      <c r="BC5" s="108" t="s">
        <v>238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239</v>
      </c>
      <c r="BA6" s="108" t="s">
        <v>239</v>
      </c>
      <c r="BB6" s="108" t="s">
        <v>163</v>
      </c>
      <c r="BC6" s="108" t="s">
        <v>132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49 - 53, p. p. č. 654/46, k. ú. Zábřeh nad Odrou</v>
      </c>
      <c r="F7" s="310"/>
      <c r="G7" s="310"/>
      <c r="H7" s="310"/>
      <c r="L7" s="20"/>
      <c r="AZ7" s="108" t="s">
        <v>240</v>
      </c>
      <c r="BA7" s="108" t="s">
        <v>240</v>
      </c>
      <c r="BB7" s="108" t="s">
        <v>99</v>
      </c>
      <c r="BC7" s="108" t="s">
        <v>241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242</v>
      </c>
      <c r="BA8" s="108" t="s">
        <v>242</v>
      </c>
      <c r="BB8" s="108" t="s">
        <v>243</v>
      </c>
      <c r="BC8" s="108" t="s">
        <v>244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245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246</v>
      </c>
      <c r="BA9" s="108" t="s">
        <v>246</v>
      </c>
      <c r="BB9" s="108" t="s">
        <v>231</v>
      </c>
      <c r="BC9" s="108" t="s">
        <v>247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248</v>
      </c>
      <c r="BA10" s="108" t="s">
        <v>248</v>
      </c>
      <c r="BB10" s="108" t="s">
        <v>243</v>
      </c>
      <c r="BC10" s="108" t="s">
        <v>249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250</v>
      </c>
      <c r="BA11" s="108" t="s">
        <v>250</v>
      </c>
      <c r="BB11" s="108" t="s">
        <v>243</v>
      </c>
      <c r="BC11" s="108" t="s">
        <v>251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14. 4. 2018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252</v>
      </c>
      <c r="BA12" s="108" t="s">
        <v>252</v>
      </c>
      <c r="BB12" s="108" t="s">
        <v>231</v>
      </c>
      <c r="BC12" s="108" t="s">
        <v>126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253</v>
      </c>
      <c r="BA13" s="108" t="s">
        <v>253</v>
      </c>
      <c r="BB13" s="108" t="s">
        <v>243</v>
      </c>
      <c r="BC13" s="108" t="s">
        <v>254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255</v>
      </c>
      <c r="BA14" s="108" t="s">
        <v>255</v>
      </c>
      <c r="BB14" s="108" t="s">
        <v>231</v>
      </c>
      <c r="BC14" s="108" t="s">
        <v>256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257</v>
      </c>
      <c r="BA15" s="108" t="s">
        <v>257</v>
      </c>
      <c r="BB15" s="108" t="s">
        <v>231</v>
      </c>
      <c r="BC15" s="108" t="s">
        <v>126</v>
      </c>
      <c r="BD15" s="108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258</v>
      </c>
      <c r="BA16" s="108" t="s">
        <v>258</v>
      </c>
      <c r="BB16" s="108" t="s">
        <v>243</v>
      </c>
      <c r="BC16" s="108" t="s">
        <v>259</v>
      </c>
      <c r="BD16" s="108" t="s">
        <v>85</v>
      </c>
    </row>
    <row r="17" spans="1:56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260</v>
      </c>
      <c r="BA17" s="108" t="s">
        <v>260</v>
      </c>
      <c r="BB17" s="108" t="s">
        <v>231</v>
      </c>
      <c r="BC17" s="108" t="s">
        <v>261</v>
      </c>
      <c r="BD17" s="108" t="s">
        <v>85</v>
      </c>
    </row>
    <row r="18" spans="1:56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262</v>
      </c>
      <c r="BA18" s="108" t="s">
        <v>262</v>
      </c>
      <c r="BB18" s="108" t="s">
        <v>231</v>
      </c>
      <c r="BC18" s="108" t="s">
        <v>263</v>
      </c>
      <c r="BD18" s="108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264</v>
      </c>
      <c r="BA19" s="108" t="s">
        <v>264</v>
      </c>
      <c r="BB19" s="108" t="s">
        <v>231</v>
      </c>
      <c r="BC19" s="108" t="s">
        <v>85</v>
      </c>
      <c r="BD19" s="108" t="s">
        <v>85</v>
      </c>
    </row>
    <row r="20" spans="1:56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265</v>
      </c>
      <c r="BA20" s="108" t="s">
        <v>265</v>
      </c>
      <c r="BB20" s="108" t="s">
        <v>99</v>
      </c>
      <c r="BC20" s="108" t="s">
        <v>266</v>
      </c>
      <c r="BD20" s="108" t="s">
        <v>85</v>
      </c>
    </row>
    <row r="21" spans="1:56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267</v>
      </c>
      <c r="BA21" s="108" t="s">
        <v>267</v>
      </c>
      <c r="BB21" s="108" t="s">
        <v>243</v>
      </c>
      <c r="BC21" s="108" t="s">
        <v>268</v>
      </c>
      <c r="BD21" s="108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ROUND((SUM(BE126:BE363)),  2)</f>
        <v>0</v>
      </c>
      <c r="G33" s="34"/>
      <c r="H33" s="34"/>
      <c r="I33" s="125">
        <v>0.21</v>
      </c>
      <c r="J33" s="124">
        <f>ROUND(((SUM(BE126:BE363))*I33),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ROUND((SUM(BF126:BF363)),  2)</f>
        <v>0</v>
      </c>
      <c r="G34" s="34"/>
      <c r="H34" s="34"/>
      <c r="I34" s="125">
        <v>0.15</v>
      </c>
      <c r="J34" s="124">
        <f>ROUND(((SUM(BF126:BF363))*I34),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ROUND((SUM(BG126:BG363)),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ROUND((SUM(BH126:BH363)),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ROUND((SUM(BI126:BI363)),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49 - 53,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 xml:space="preserve">001 - SO 101 PARKOVIŠTĚ  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Čujkovova 49 - 53</v>
      </c>
      <c r="G89" s="36"/>
      <c r="H89" s="36"/>
      <c r="I89" s="29" t="s">
        <v>22</v>
      </c>
      <c r="J89" s="66" t="str">
        <f>IF(J12="","",J12)</f>
        <v>14. 4. 2018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269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270</v>
      </c>
      <c r="E99" s="157"/>
      <c r="F99" s="157"/>
      <c r="G99" s="157"/>
      <c r="H99" s="157"/>
      <c r="I99" s="157"/>
      <c r="J99" s="158">
        <f>J236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271</v>
      </c>
      <c r="E100" s="157"/>
      <c r="F100" s="157"/>
      <c r="G100" s="157"/>
      <c r="H100" s="157"/>
      <c r="I100" s="157"/>
      <c r="J100" s="158">
        <f>J244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272</v>
      </c>
      <c r="E101" s="157"/>
      <c r="F101" s="157"/>
      <c r="G101" s="157"/>
      <c r="H101" s="157"/>
      <c r="I101" s="157"/>
      <c r="J101" s="158">
        <f>J247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273</v>
      </c>
      <c r="E102" s="157"/>
      <c r="F102" s="157"/>
      <c r="G102" s="157"/>
      <c r="H102" s="157"/>
      <c r="I102" s="157"/>
      <c r="J102" s="158">
        <f>J294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274</v>
      </c>
      <c r="E103" s="157"/>
      <c r="F103" s="157"/>
      <c r="G103" s="157"/>
      <c r="H103" s="157"/>
      <c r="I103" s="157"/>
      <c r="J103" s="158">
        <f>J333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275</v>
      </c>
      <c r="E104" s="157"/>
      <c r="F104" s="157"/>
      <c r="G104" s="157"/>
      <c r="H104" s="157"/>
      <c r="I104" s="157"/>
      <c r="J104" s="158">
        <f>J346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276</v>
      </c>
      <c r="E105" s="151"/>
      <c r="F105" s="151"/>
      <c r="G105" s="151"/>
      <c r="H105" s="151"/>
      <c r="I105" s="151"/>
      <c r="J105" s="152">
        <f>J348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277</v>
      </c>
      <c r="E106" s="157"/>
      <c r="F106" s="157"/>
      <c r="G106" s="157"/>
      <c r="H106" s="157"/>
      <c r="I106" s="157"/>
      <c r="J106" s="158">
        <f>J349</f>
        <v>0</v>
      </c>
      <c r="K106" s="155"/>
      <c r="L106" s="159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26.25" customHeight="1">
      <c r="A116" s="34"/>
      <c r="B116" s="35"/>
      <c r="C116" s="36"/>
      <c r="D116" s="36"/>
      <c r="E116" s="316" t="str">
        <f>E7</f>
        <v>Vybudování parkovacích stání na ul. Čujkovova 49 - 53, p. p. č. 654/46, k. ú. Zábřeh nad Odrou</v>
      </c>
      <c r="F116" s="317"/>
      <c r="G116" s="317"/>
      <c r="H116" s="31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8" t="str">
        <f>E9</f>
        <v xml:space="preserve">001 - SO 101 PARKOVIŠTĚ  </v>
      </c>
      <c r="F118" s="318"/>
      <c r="G118" s="318"/>
      <c r="H118" s="318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ul. Čujkovova 49 - 53</v>
      </c>
      <c r="G120" s="36"/>
      <c r="H120" s="36"/>
      <c r="I120" s="29" t="s">
        <v>22</v>
      </c>
      <c r="J120" s="66" t="str">
        <f>IF(J12="","",J12)</f>
        <v>14. 4. 2018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E15</f>
        <v>Městský obvod Ostrava – Jih</v>
      </c>
      <c r="G122" s="36"/>
      <c r="H122" s="36"/>
      <c r="I122" s="29" t="s">
        <v>30</v>
      </c>
      <c r="J122" s="32" t="str">
        <f>E21</f>
        <v>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>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112</v>
      </c>
      <c r="D125" s="163" t="s">
        <v>60</v>
      </c>
      <c r="E125" s="163" t="s">
        <v>56</v>
      </c>
      <c r="F125" s="163" t="s">
        <v>57</v>
      </c>
      <c r="G125" s="163" t="s">
        <v>113</v>
      </c>
      <c r="H125" s="163" t="s">
        <v>114</v>
      </c>
      <c r="I125" s="163" t="s">
        <v>115</v>
      </c>
      <c r="J125" s="164" t="s">
        <v>106</v>
      </c>
      <c r="K125" s="165" t="s">
        <v>116</v>
      </c>
      <c r="L125" s="166"/>
      <c r="M125" s="75" t="s">
        <v>1</v>
      </c>
      <c r="N125" s="76" t="s">
        <v>39</v>
      </c>
      <c r="O125" s="76" t="s">
        <v>117</v>
      </c>
      <c r="P125" s="76" t="s">
        <v>118</v>
      </c>
      <c r="Q125" s="76" t="s">
        <v>119</v>
      </c>
      <c r="R125" s="76" t="s">
        <v>120</v>
      </c>
      <c r="S125" s="76" t="s">
        <v>121</v>
      </c>
      <c r="T125" s="77" t="s">
        <v>122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2" t="s">
        <v>123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8"/>
      <c r="N126" s="168"/>
      <c r="O126" s="79"/>
      <c r="P126" s="169">
        <f>P127+P348</f>
        <v>0</v>
      </c>
      <c r="Q126" s="79"/>
      <c r="R126" s="169">
        <f>R127+R348</f>
        <v>362.88032762000006</v>
      </c>
      <c r="S126" s="79"/>
      <c r="T126" s="170">
        <f>T127+T348</f>
        <v>95.77655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74</v>
      </c>
      <c r="AU126" s="17" t="s">
        <v>108</v>
      </c>
      <c r="BK126" s="171">
        <f>BK127+BK348</f>
        <v>0</v>
      </c>
    </row>
    <row r="127" spans="1:63" s="12" customFormat="1" ht="25.9" customHeight="1">
      <c r="B127" s="172"/>
      <c r="C127" s="173"/>
      <c r="D127" s="174" t="s">
        <v>74</v>
      </c>
      <c r="E127" s="175" t="s">
        <v>124</v>
      </c>
      <c r="F127" s="175" t="s">
        <v>125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P128+P236+P244+P247+P294+P333+P346</f>
        <v>0</v>
      </c>
      <c r="Q127" s="180"/>
      <c r="R127" s="181">
        <f>R128+R236+R244+R247+R294+R333+R346</f>
        <v>362.87273762000007</v>
      </c>
      <c r="S127" s="180"/>
      <c r="T127" s="182">
        <f>T128+T236+T244+T247+T294+T333+T346</f>
        <v>95.77655</v>
      </c>
      <c r="AR127" s="183" t="s">
        <v>83</v>
      </c>
      <c r="AT127" s="184" t="s">
        <v>74</v>
      </c>
      <c r="AU127" s="184" t="s">
        <v>75</v>
      </c>
      <c r="AY127" s="183" t="s">
        <v>127</v>
      </c>
      <c r="BK127" s="185">
        <f>BK128+BK236+BK244+BK247+BK294+BK333+BK346</f>
        <v>0</v>
      </c>
    </row>
    <row r="128" spans="1:63" s="12" customFormat="1" ht="22.9" customHeight="1">
      <c r="B128" s="172"/>
      <c r="C128" s="173"/>
      <c r="D128" s="174" t="s">
        <v>74</v>
      </c>
      <c r="E128" s="186" t="s">
        <v>83</v>
      </c>
      <c r="F128" s="186" t="s">
        <v>278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SUM(P129:P235)</f>
        <v>0</v>
      </c>
      <c r="Q128" s="180"/>
      <c r="R128" s="181">
        <f>SUM(R129:R235)</f>
        <v>23.100663000000001</v>
      </c>
      <c r="S128" s="180"/>
      <c r="T128" s="182">
        <f>SUM(T129:T235)</f>
        <v>91.066550000000007</v>
      </c>
      <c r="AR128" s="183" t="s">
        <v>83</v>
      </c>
      <c r="AT128" s="184" t="s">
        <v>74</v>
      </c>
      <c r="AU128" s="184" t="s">
        <v>83</v>
      </c>
      <c r="AY128" s="183" t="s">
        <v>127</v>
      </c>
      <c r="BK128" s="185">
        <f>SUM(BK129:BK235)</f>
        <v>0</v>
      </c>
    </row>
    <row r="129" spans="1:65" s="2" customFormat="1" ht="16.5" customHeight="1">
      <c r="A129" s="34"/>
      <c r="B129" s="35"/>
      <c r="C129" s="203" t="s">
        <v>83</v>
      </c>
      <c r="D129" s="203" t="s">
        <v>216</v>
      </c>
      <c r="E129" s="204" t="s">
        <v>279</v>
      </c>
      <c r="F129" s="205" t="s">
        <v>280</v>
      </c>
      <c r="G129" s="206" t="s">
        <v>281</v>
      </c>
      <c r="H129" s="207">
        <v>2.5999999999999999E-2</v>
      </c>
      <c r="I129" s="208"/>
      <c r="J129" s="209">
        <f>ROUND(I129*H129,2)</f>
        <v>0</v>
      </c>
      <c r="K129" s="210"/>
      <c r="L129" s="39"/>
      <c r="M129" s="211" t="s">
        <v>1</v>
      </c>
      <c r="N129" s="212" t="s">
        <v>40</v>
      </c>
      <c r="O129" s="7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133</v>
      </c>
      <c r="AT129" s="201" t="s">
        <v>216</v>
      </c>
      <c r="AU129" s="201" t="s">
        <v>85</v>
      </c>
      <c r="AY129" s="17" t="s">
        <v>127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83</v>
      </c>
      <c r="BK129" s="202">
        <f>ROUND(I129*H129,2)</f>
        <v>0</v>
      </c>
      <c r="BL129" s="17" t="s">
        <v>133</v>
      </c>
      <c r="BM129" s="201" t="s">
        <v>282</v>
      </c>
    </row>
    <row r="130" spans="1:65" s="13" customFormat="1" ht="11.25">
      <c r="B130" s="213"/>
      <c r="C130" s="214"/>
      <c r="D130" s="215" t="s">
        <v>220</v>
      </c>
      <c r="E130" s="216" t="s">
        <v>1</v>
      </c>
      <c r="F130" s="217" t="s">
        <v>283</v>
      </c>
      <c r="G130" s="214"/>
      <c r="H130" s="216" t="s">
        <v>1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220</v>
      </c>
      <c r="AU130" s="223" t="s">
        <v>85</v>
      </c>
      <c r="AV130" s="13" t="s">
        <v>83</v>
      </c>
      <c r="AW130" s="13" t="s">
        <v>32</v>
      </c>
      <c r="AX130" s="13" t="s">
        <v>75</v>
      </c>
      <c r="AY130" s="223" t="s">
        <v>127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284</v>
      </c>
      <c r="G131" s="225"/>
      <c r="H131" s="228">
        <v>2.5999999999999999E-2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83</v>
      </c>
      <c r="AY131" s="234" t="s">
        <v>127</v>
      </c>
    </row>
    <row r="132" spans="1:65" s="2" customFormat="1" ht="33" customHeight="1">
      <c r="A132" s="34"/>
      <c r="B132" s="35"/>
      <c r="C132" s="203" t="s">
        <v>85</v>
      </c>
      <c r="D132" s="203" t="s">
        <v>216</v>
      </c>
      <c r="E132" s="204" t="s">
        <v>285</v>
      </c>
      <c r="F132" s="205" t="s">
        <v>286</v>
      </c>
      <c r="G132" s="206" t="s">
        <v>231</v>
      </c>
      <c r="H132" s="207">
        <v>135</v>
      </c>
      <c r="I132" s="208"/>
      <c r="J132" s="209">
        <f>ROUND(I132*H132,2)</f>
        <v>0</v>
      </c>
      <c r="K132" s="210"/>
      <c r="L132" s="39"/>
      <c r="M132" s="211" t="s">
        <v>1</v>
      </c>
      <c r="N132" s="212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133</v>
      </c>
      <c r="AT132" s="201" t="s">
        <v>216</v>
      </c>
      <c r="AU132" s="201" t="s">
        <v>85</v>
      </c>
      <c r="AY132" s="17" t="s">
        <v>127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133</v>
      </c>
      <c r="BM132" s="201" t="s">
        <v>287</v>
      </c>
    </row>
    <row r="133" spans="1:65" s="14" customFormat="1" ht="11.25">
      <c r="B133" s="224"/>
      <c r="C133" s="225"/>
      <c r="D133" s="215" t="s">
        <v>220</v>
      </c>
      <c r="E133" s="226" t="s">
        <v>1</v>
      </c>
      <c r="F133" s="227" t="s">
        <v>288</v>
      </c>
      <c r="G133" s="225"/>
      <c r="H133" s="228">
        <v>135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220</v>
      </c>
      <c r="AU133" s="234" t="s">
        <v>85</v>
      </c>
      <c r="AV133" s="14" t="s">
        <v>85</v>
      </c>
      <c r="AW133" s="14" t="s">
        <v>32</v>
      </c>
      <c r="AX133" s="14" t="s">
        <v>83</v>
      </c>
      <c r="AY133" s="234" t="s">
        <v>127</v>
      </c>
    </row>
    <row r="134" spans="1:65" s="2" customFormat="1" ht="24.2" customHeight="1">
      <c r="A134" s="34"/>
      <c r="B134" s="35"/>
      <c r="C134" s="203" t="s">
        <v>137</v>
      </c>
      <c r="D134" s="203" t="s">
        <v>216</v>
      </c>
      <c r="E134" s="204" t="s">
        <v>289</v>
      </c>
      <c r="F134" s="205" t="s">
        <v>290</v>
      </c>
      <c r="G134" s="206" t="s">
        <v>163</v>
      </c>
      <c r="H134" s="207">
        <v>1</v>
      </c>
      <c r="I134" s="208"/>
      <c r="J134" s="209">
        <f>ROUND(I134*H134,2)</f>
        <v>0</v>
      </c>
      <c r="K134" s="210"/>
      <c r="L134" s="39"/>
      <c r="M134" s="211" t="s">
        <v>1</v>
      </c>
      <c r="N134" s="212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133</v>
      </c>
      <c r="AT134" s="201" t="s">
        <v>216</v>
      </c>
      <c r="AU134" s="201" t="s">
        <v>85</v>
      </c>
      <c r="AY134" s="17" t="s">
        <v>127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133</v>
      </c>
      <c r="BM134" s="201" t="s">
        <v>291</v>
      </c>
    </row>
    <row r="135" spans="1:65" s="2" customFormat="1" ht="24.2" customHeight="1">
      <c r="A135" s="34"/>
      <c r="B135" s="35"/>
      <c r="C135" s="203" t="s">
        <v>133</v>
      </c>
      <c r="D135" s="203" t="s">
        <v>216</v>
      </c>
      <c r="E135" s="204" t="s">
        <v>292</v>
      </c>
      <c r="F135" s="205" t="s">
        <v>293</v>
      </c>
      <c r="G135" s="206" t="s">
        <v>163</v>
      </c>
      <c r="H135" s="207">
        <v>2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133</v>
      </c>
      <c r="AT135" s="201" t="s">
        <v>216</v>
      </c>
      <c r="AU135" s="201" t="s">
        <v>85</v>
      </c>
      <c r="AY135" s="17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133</v>
      </c>
      <c r="BM135" s="201" t="s">
        <v>294</v>
      </c>
    </row>
    <row r="136" spans="1:65" s="2" customFormat="1" ht="33" customHeight="1">
      <c r="A136" s="34"/>
      <c r="B136" s="35"/>
      <c r="C136" s="203" t="s">
        <v>126</v>
      </c>
      <c r="D136" s="203" t="s">
        <v>216</v>
      </c>
      <c r="E136" s="204" t="s">
        <v>295</v>
      </c>
      <c r="F136" s="205" t="s">
        <v>296</v>
      </c>
      <c r="G136" s="206" t="s">
        <v>163</v>
      </c>
      <c r="H136" s="207">
        <v>1</v>
      </c>
      <c r="I136" s="208"/>
      <c r="J136" s="209">
        <f>ROUND(I136*H136,2)</f>
        <v>0</v>
      </c>
      <c r="K136" s="210"/>
      <c r="L136" s="39"/>
      <c r="M136" s="211" t="s">
        <v>1</v>
      </c>
      <c r="N136" s="212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133</v>
      </c>
      <c r="AT136" s="201" t="s">
        <v>216</v>
      </c>
      <c r="AU136" s="201" t="s">
        <v>85</v>
      </c>
      <c r="AY136" s="17" t="s">
        <v>127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133</v>
      </c>
      <c r="BM136" s="201" t="s">
        <v>297</v>
      </c>
    </row>
    <row r="137" spans="1:65" s="2" customFormat="1" ht="33" customHeight="1">
      <c r="A137" s="34"/>
      <c r="B137" s="35"/>
      <c r="C137" s="203" t="s">
        <v>145</v>
      </c>
      <c r="D137" s="203" t="s">
        <v>216</v>
      </c>
      <c r="E137" s="204" t="s">
        <v>298</v>
      </c>
      <c r="F137" s="205" t="s">
        <v>299</v>
      </c>
      <c r="G137" s="206" t="s">
        <v>163</v>
      </c>
      <c r="H137" s="207">
        <v>2</v>
      </c>
      <c r="I137" s="208"/>
      <c r="J137" s="209">
        <f>ROUND(I137*H137,2)</f>
        <v>0</v>
      </c>
      <c r="K137" s="210"/>
      <c r="L137" s="39"/>
      <c r="M137" s="211" t="s">
        <v>1</v>
      </c>
      <c r="N137" s="212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133</v>
      </c>
      <c r="AT137" s="201" t="s">
        <v>216</v>
      </c>
      <c r="AU137" s="201" t="s">
        <v>85</v>
      </c>
      <c r="AY137" s="17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133</v>
      </c>
      <c r="BM137" s="201" t="s">
        <v>300</v>
      </c>
    </row>
    <row r="138" spans="1:65" s="2" customFormat="1" ht="24.2" customHeight="1">
      <c r="A138" s="34"/>
      <c r="B138" s="35"/>
      <c r="C138" s="203" t="s">
        <v>149</v>
      </c>
      <c r="D138" s="203" t="s">
        <v>216</v>
      </c>
      <c r="E138" s="204" t="s">
        <v>301</v>
      </c>
      <c r="F138" s="205" t="s">
        <v>302</v>
      </c>
      <c r="G138" s="206" t="s">
        <v>231</v>
      </c>
      <c r="H138" s="207">
        <v>21.5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0.255</v>
      </c>
      <c r="T138" s="200">
        <f>S138*H138</f>
        <v>5.4824999999999999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303</v>
      </c>
    </row>
    <row r="139" spans="1:65" s="14" customFormat="1" ht="11.25">
      <c r="B139" s="224"/>
      <c r="C139" s="225"/>
      <c r="D139" s="215" t="s">
        <v>220</v>
      </c>
      <c r="E139" s="226" t="s">
        <v>1</v>
      </c>
      <c r="F139" s="227" t="s">
        <v>304</v>
      </c>
      <c r="G139" s="225"/>
      <c r="H139" s="228">
        <v>21.5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220</v>
      </c>
      <c r="AU139" s="234" t="s">
        <v>85</v>
      </c>
      <c r="AV139" s="14" t="s">
        <v>85</v>
      </c>
      <c r="AW139" s="14" t="s">
        <v>32</v>
      </c>
      <c r="AX139" s="14" t="s">
        <v>83</v>
      </c>
      <c r="AY139" s="234" t="s">
        <v>127</v>
      </c>
    </row>
    <row r="140" spans="1:65" s="2" customFormat="1" ht="24.2" customHeight="1">
      <c r="A140" s="34"/>
      <c r="B140" s="35"/>
      <c r="C140" s="203" t="s">
        <v>132</v>
      </c>
      <c r="D140" s="203" t="s">
        <v>216</v>
      </c>
      <c r="E140" s="204" t="s">
        <v>305</v>
      </c>
      <c r="F140" s="205" t="s">
        <v>306</v>
      </c>
      <c r="G140" s="206" t="s">
        <v>231</v>
      </c>
      <c r="H140" s="207">
        <v>90.05</v>
      </c>
      <c r="I140" s="208"/>
      <c r="J140" s="209">
        <f>ROUND(I140*H140,2)</f>
        <v>0</v>
      </c>
      <c r="K140" s="210"/>
      <c r="L140" s="39"/>
      <c r="M140" s="211" t="s">
        <v>1</v>
      </c>
      <c r="N140" s="212" t="s">
        <v>40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0.32500000000000001</v>
      </c>
      <c r="T140" s="200">
        <f>S140*H140</f>
        <v>29.266249999999999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133</v>
      </c>
      <c r="AT140" s="201" t="s">
        <v>216</v>
      </c>
      <c r="AU140" s="201" t="s">
        <v>85</v>
      </c>
      <c r="AY140" s="17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133</v>
      </c>
      <c r="BM140" s="201" t="s">
        <v>307</v>
      </c>
    </row>
    <row r="141" spans="1:65" s="14" customFormat="1" ht="11.25">
      <c r="B141" s="224"/>
      <c r="C141" s="225"/>
      <c r="D141" s="215" t="s">
        <v>220</v>
      </c>
      <c r="E141" s="226" t="s">
        <v>1</v>
      </c>
      <c r="F141" s="227" t="s">
        <v>237</v>
      </c>
      <c r="G141" s="225"/>
      <c r="H141" s="228">
        <v>90.05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83</v>
      </c>
      <c r="AY141" s="234" t="s">
        <v>127</v>
      </c>
    </row>
    <row r="142" spans="1:65" s="2" customFormat="1" ht="24.2" customHeight="1">
      <c r="A142" s="34"/>
      <c r="B142" s="35"/>
      <c r="C142" s="203" t="s">
        <v>156</v>
      </c>
      <c r="D142" s="203" t="s">
        <v>216</v>
      </c>
      <c r="E142" s="204" t="s">
        <v>308</v>
      </c>
      <c r="F142" s="205" t="s">
        <v>309</v>
      </c>
      <c r="G142" s="206" t="s">
        <v>243</v>
      </c>
      <c r="H142" s="207">
        <v>16.600000000000001</v>
      </c>
      <c r="I142" s="208"/>
      <c r="J142" s="209">
        <f>ROUND(I142*H142,2)</f>
        <v>0</v>
      </c>
      <c r="K142" s="210"/>
      <c r="L142" s="39"/>
      <c r="M142" s="211" t="s">
        <v>1</v>
      </c>
      <c r="N142" s="212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1.3</v>
      </c>
      <c r="T142" s="200">
        <f>S142*H142</f>
        <v>21.580000000000002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133</v>
      </c>
      <c r="AT142" s="201" t="s">
        <v>216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133</v>
      </c>
      <c r="BM142" s="201" t="s">
        <v>310</v>
      </c>
    </row>
    <row r="143" spans="1:65" s="13" customFormat="1" ht="11.25">
      <c r="B143" s="213"/>
      <c r="C143" s="214"/>
      <c r="D143" s="215" t="s">
        <v>220</v>
      </c>
      <c r="E143" s="216" t="s">
        <v>1</v>
      </c>
      <c r="F143" s="217" t="s">
        <v>311</v>
      </c>
      <c r="G143" s="214"/>
      <c r="H143" s="216" t="s">
        <v>1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220</v>
      </c>
      <c r="AU143" s="223" t="s">
        <v>85</v>
      </c>
      <c r="AV143" s="13" t="s">
        <v>83</v>
      </c>
      <c r="AW143" s="13" t="s">
        <v>32</v>
      </c>
      <c r="AX143" s="13" t="s">
        <v>75</v>
      </c>
      <c r="AY143" s="223" t="s">
        <v>127</v>
      </c>
    </row>
    <row r="144" spans="1:65" s="14" customFormat="1" ht="11.25">
      <c r="B144" s="224"/>
      <c r="C144" s="225"/>
      <c r="D144" s="215" t="s">
        <v>220</v>
      </c>
      <c r="E144" s="226" t="s">
        <v>1</v>
      </c>
      <c r="F144" s="227" t="s">
        <v>312</v>
      </c>
      <c r="G144" s="225"/>
      <c r="H144" s="228">
        <v>16.600000000000001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220</v>
      </c>
      <c r="AU144" s="234" t="s">
        <v>85</v>
      </c>
      <c r="AV144" s="14" t="s">
        <v>85</v>
      </c>
      <c r="AW144" s="14" t="s">
        <v>32</v>
      </c>
      <c r="AX144" s="14" t="s">
        <v>83</v>
      </c>
      <c r="AY144" s="234" t="s">
        <v>127</v>
      </c>
    </row>
    <row r="145" spans="1:65" s="2" customFormat="1" ht="24.2" customHeight="1">
      <c r="A145" s="34"/>
      <c r="B145" s="35"/>
      <c r="C145" s="203" t="s">
        <v>160</v>
      </c>
      <c r="D145" s="203" t="s">
        <v>216</v>
      </c>
      <c r="E145" s="204" t="s">
        <v>313</v>
      </c>
      <c r="F145" s="205" t="s">
        <v>314</v>
      </c>
      <c r="G145" s="206" t="s">
        <v>231</v>
      </c>
      <c r="H145" s="207">
        <v>90.05</v>
      </c>
      <c r="I145" s="208"/>
      <c r="J145" s="209">
        <f>ROUND(I145*H145,2)</f>
        <v>0</v>
      </c>
      <c r="K145" s="210"/>
      <c r="L145" s="39"/>
      <c r="M145" s="211" t="s">
        <v>1</v>
      </c>
      <c r="N145" s="212" t="s">
        <v>40</v>
      </c>
      <c r="O145" s="71"/>
      <c r="P145" s="199">
        <f>O145*H145</f>
        <v>0</v>
      </c>
      <c r="Q145" s="199">
        <v>1.6000000000000001E-4</v>
      </c>
      <c r="R145" s="199">
        <f>Q145*H145</f>
        <v>1.4408000000000001E-2</v>
      </c>
      <c r="S145" s="199">
        <v>0.25600000000000001</v>
      </c>
      <c r="T145" s="200">
        <f>S145*H145</f>
        <v>23.052800000000001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133</v>
      </c>
      <c r="AT145" s="201" t="s">
        <v>216</v>
      </c>
      <c r="AU145" s="201" t="s">
        <v>85</v>
      </c>
      <c r="AY145" s="17" t="s">
        <v>127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83</v>
      </c>
      <c r="BK145" s="202">
        <f>ROUND(I145*H145,2)</f>
        <v>0</v>
      </c>
      <c r="BL145" s="17" t="s">
        <v>133</v>
      </c>
      <c r="BM145" s="201" t="s">
        <v>315</v>
      </c>
    </row>
    <row r="146" spans="1:65" s="13" customFormat="1" ht="11.25">
      <c r="B146" s="213"/>
      <c r="C146" s="214"/>
      <c r="D146" s="215" t="s">
        <v>220</v>
      </c>
      <c r="E146" s="216" t="s">
        <v>1</v>
      </c>
      <c r="F146" s="217" t="s">
        <v>283</v>
      </c>
      <c r="G146" s="214"/>
      <c r="H146" s="216" t="s">
        <v>1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220</v>
      </c>
      <c r="AU146" s="223" t="s">
        <v>85</v>
      </c>
      <c r="AV146" s="13" t="s">
        <v>83</v>
      </c>
      <c r="AW146" s="13" t="s">
        <v>32</v>
      </c>
      <c r="AX146" s="13" t="s">
        <v>75</v>
      </c>
      <c r="AY146" s="223" t="s">
        <v>127</v>
      </c>
    </row>
    <row r="147" spans="1:65" s="13" customFormat="1" ht="11.25">
      <c r="B147" s="213"/>
      <c r="C147" s="214"/>
      <c r="D147" s="215" t="s">
        <v>220</v>
      </c>
      <c r="E147" s="216" t="s">
        <v>1</v>
      </c>
      <c r="F147" s="217" t="s">
        <v>316</v>
      </c>
      <c r="G147" s="214"/>
      <c r="H147" s="216" t="s">
        <v>1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220</v>
      </c>
      <c r="AU147" s="223" t="s">
        <v>85</v>
      </c>
      <c r="AV147" s="13" t="s">
        <v>83</v>
      </c>
      <c r="AW147" s="13" t="s">
        <v>32</v>
      </c>
      <c r="AX147" s="13" t="s">
        <v>75</v>
      </c>
      <c r="AY147" s="223" t="s">
        <v>127</v>
      </c>
    </row>
    <row r="148" spans="1:65" s="14" customFormat="1" ht="11.25">
      <c r="B148" s="224"/>
      <c r="C148" s="225"/>
      <c r="D148" s="215" t="s">
        <v>220</v>
      </c>
      <c r="E148" s="226" t="s">
        <v>1</v>
      </c>
      <c r="F148" s="227" t="s">
        <v>317</v>
      </c>
      <c r="G148" s="225"/>
      <c r="H148" s="228">
        <v>67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220</v>
      </c>
      <c r="AU148" s="234" t="s">
        <v>85</v>
      </c>
      <c r="AV148" s="14" t="s">
        <v>85</v>
      </c>
      <c r="AW148" s="14" t="s">
        <v>32</v>
      </c>
      <c r="AX148" s="14" t="s">
        <v>75</v>
      </c>
      <c r="AY148" s="234" t="s">
        <v>127</v>
      </c>
    </row>
    <row r="149" spans="1:65" s="14" customFormat="1" ht="11.25">
      <c r="B149" s="224"/>
      <c r="C149" s="225"/>
      <c r="D149" s="215" t="s">
        <v>220</v>
      </c>
      <c r="E149" s="226" t="s">
        <v>246</v>
      </c>
      <c r="F149" s="227" t="s">
        <v>318</v>
      </c>
      <c r="G149" s="225"/>
      <c r="H149" s="228">
        <v>23.05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220</v>
      </c>
      <c r="AU149" s="234" t="s">
        <v>85</v>
      </c>
      <c r="AV149" s="14" t="s">
        <v>85</v>
      </c>
      <c r="AW149" s="14" t="s">
        <v>32</v>
      </c>
      <c r="AX149" s="14" t="s">
        <v>75</v>
      </c>
      <c r="AY149" s="234" t="s">
        <v>127</v>
      </c>
    </row>
    <row r="150" spans="1:65" s="15" customFormat="1" ht="11.25">
      <c r="B150" s="240"/>
      <c r="C150" s="241"/>
      <c r="D150" s="215" t="s">
        <v>220</v>
      </c>
      <c r="E150" s="242" t="s">
        <v>237</v>
      </c>
      <c r="F150" s="243" t="s">
        <v>319</v>
      </c>
      <c r="G150" s="241"/>
      <c r="H150" s="244">
        <v>90.05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220</v>
      </c>
      <c r="AU150" s="250" t="s">
        <v>85</v>
      </c>
      <c r="AV150" s="15" t="s">
        <v>133</v>
      </c>
      <c r="AW150" s="15" t="s">
        <v>32</v>
      </c>
      <c r="AX150" s="15" t="s">
        <v>83</v>
      </c>
      <c r="AY150" s="250" t="s">
        <v>127</v>
      </c>
    </row>
    <row r="151" spans="1:65" s="2" customFormat="1" ht="16.5" customHeight="1">
      <c r="A151" s="34"/>
      <c r="B151" s="35"/>
      <c r="C151" s="203" t="s">
        <v>165</v>
      </c>
      <c r="D151" s="203" t="s">
        <v>216</v>
      </c>
      <c r="E151" s="204" t="s">
        <v>320</v>
      </c>
      <c r="F151" s="205" t="s">
        <v>321</v>
      </c>
      <c r="G151" s="206" t="s">
        <v>99</v>
      </c>
      <c r="H151" s="207">
        <v>57</v>
      </c>
      <c r="I151" s="208"/>
      <c r="J151" s="209">
        <f>ROUND(I151*H151,2)</f>
        <v>0</v>
      </c>
      <c r="K151" s="210"/>
      <c r="L151" s="39"/>
      <c r="M151" s="211" t="s">
        <v>1</v>
      </c>
      <c r="N151" s="212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0.20499999999999999</v>
      </c>
      <c r="T151" s="200">
        <f>S151*H151</f>
        <v>11.684999999999999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133</v>
      </c>
      <c r="AT151" s="201" t="s">
        <v>216</v>
      </c>
      <c r="AU151" s="201" t="s">
        <v>85</v>
      </c>
      <c r="AY151" s="17" t="s">
        <v>127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133</v>
      </c>
      <c r="BM151" s="201" t="s">
        <v>322</v>
      </c>
    </row>
    <row r="152" spans="1:65" s="13" customFormat="1" ht="11.25">
      <c r="B152" s="213"/>
      <c r="C152" s="214"/>
      <c r="D152" s="215" t="s">
        <v>220</v>
      </c>
      <c r="E152" s="216" t="s">
        <v>1</v>
      </c>
      <c r="F152" s="217" t="s">
        <v>323</v>
      </c>
      <c r="G152" s="214"/>
      <c r="H152" s="216" t="s">
        <v>1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220</v>
      </c>
      <c r="AU152" s="223" t="s">
        <v>85</v>
      </c>
      <c r="AV152" s="13" t="s">
        <v>83</v>
      </c>
      <c r="AW152" s="13" t="s">
        <v>32</v>
      </c>
      <c r="AX152" s="13" t="s">
        <v>75</v>
      </c>
      <c r="AY152" s="223" t="s">
        <v>127</v>
      </c>
    </row>
    <row r="153" spans="1:65" s="14" customFormat="1" ht="11.25">
      <c r="B153" s="224"/>
      <c r="C153" s="225"/>
      <c r="D153" s="215" t="s">
        <v>220</v>
      </c>
      <c r="E153" s="226" t="s">
        <v>1</v>
      </c>
      <c r="F153" s="227" t="s">
        <v>324</v>
      </c>
      <c r="G153" s="225"/>
      <c r="H153" s="228">
        <v>57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220</v>
      </c>
      <c r="AU153" s="234" t="s">
        <v>85</v>
      </c>
      <c r="AV153" s="14" t="s">
        <v>85</v>
      </c>
      <c r="AW153" s="14" t="s">
        <v>32</v>
      </c>
      <c r="AX153" s="14" t="s">
        <v>83</v>
      </c>
      <c r="AY153" s="234" t="s">
        <v>127</v>
      </c>
    </row>
    <row r="154" spans="1:65" s="2" customFormat="1" ht="24.2" customHeight="1">
      <c r="A154" s="34"/>
      <c r="B154" s="35"/>
      <c r="C154" s="203" t="s">
        <v>169</v>
      </c>
      <c r="D154" s="203" t="s">
        <v>216</v>
      </c>
      <c r="E154" s="204" t="s">
        <v>325</v>
      </c>
      <c r="F154" s="205" t="s">
        <v>326</v>
      </c>
      <c r="G154" s="206" t="s">
        <v>243</v>
      </c>
      <c r="H154" s="207">
        <v>44.73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133</v>
      </c>
      <c r="AT154" s="201" t="s">
        <v>216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133</v>
      </c>
      <c r="BM154" s="201" t="s">
        <v>327</v>
      </c>
    </row>
    <row r="155" spans="1:65" s="13" customFormat="1" ht="11.25">
      <c r="B155" s="213"/>
      <c r="C155" s="214"/>
      <c r="D155" s="215" t="s">
        <v>220</v>
      </c>
      <c r="E155" s="216" t="s">
        <v>1</v>
      </c>
      <c r="F155" s="217" t="s">
        <v>328</v>
      </c>
      <c r="G155" s="214"/>
      <c r="H155" s="216" t="s">
        <v>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220</v>
      </c>
      <c r="AU155" s="223" t="s">
        <v>85</v>
      </c>
      <c r="AV155" s="13" t="s">
        <v>83</v>
      </c>
      <c r="AW155" s="13" t="s">
        <v>32</v>
      </c>
      <c r="AX155" s="13" t="s">
        <v>75</v>
      </c>
      <c r="AY155" s="223" t="s">
        <v>127</v>
      </c>
    </row>
    <row r="156" spans="1:65" s="14" customFormat="1" ht="11.25">
      <c r="B156" s="224"/>
      <c r="C156" s="225"/>
      <c r="D156" s="215" t="s">
        <v>220</v>
      </c>
      <c r="E156" s="226" t="s">
        <v>1</v>
      </c>
      <c r="F156" s="227" t="s">
        <v>329</v>
      </c>
      <c r="G156" s="225"/>
      <c r="H156" s="228">
        <v>44.73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220</v>
      </c>
      <c r="AU156" s="234" t="s">
        <v>85</v>
      </c>
      <c r="AV156" s="14" t="s">
        <v>85</v>
      </c>
      <c r="AW156" s="14" t="s">
        <v>32</v>
      </c>
      <c r="AX156" s="14" t="s">
        <v>83</v>
      </c>
      <c r="AY156" s="234" t="s">
        <v>127</v>
      </c>
    </row>
    <row r="157" spans="1:65" s="2" customFormat="1" ht="21.75" customHeight="1">
      <c r="A157" s="34"/>
      <c r="B157" s="35"/>
      <c r="C157" s="203" t="s">
        <v>173</v>
      </c>
      <c r="D157" s="203" t="s">
        <v>216</v>
      </c>
      <c r="E157" s="204" t="s">
        <v>330</v>
      </c>
      <c r="F157" s="205" t="s">
        <v>331</v>
      </c>
      <c r="G157" s="206" t="s">
        <v>243</v>
      </c>
      <c r="H157" s="207">
        <v>56.8</v>
      </c>
      <c r="I157" s="208"/>
      <c r="J157" s="209">
        <f>ROUND(I157*H157,2)</f>
        <v>0</v>
      </c>
      <c r="K157" s="210"/>
      <c r="L157" s="39"/>
      <c r="M157" s="211" t="s">
        <v>1</v>
      </c>
      <c r="N157" s="212" t="s">
        <v>40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133</v>
      </c>
      <c r="AT157" s="201" t="s">
        <v>216</v>
      </c>
      <c r="AU157" s="201" t="s">
        <v>85</v>
      </c>
      <c r="AY157" s="17" t="s">
        <v>127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133</v>
      </c>
      <c r="BM157" s="201" t="s">
        <v>332</v>
      </c>
    </row>
    <row r="158" spans="1:65" s="13" customFormat="1" ht="11.25">
      <c r="B158" s="213"/>
      <c r="C158" s="214"/>
      <c r="D158" s="215" t="s">
        <v>220</v>
      </c>
      <c r="E158" s="216" t="s">
        <v>1</v>
      </c>
      <c r="F158" s="217" t="s">
        <v>333</v>
      </c>
      <c r="G158" s="214"/>
      <c r="H158" s="216" t="s">
        <v>1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220</v>
      </c>
      <c r="AU158" s="223" t="s">
        <v>85</v>
      </c>
      <c r="AV158" s="13" t="s">
        <v>83</v>
      </c>
      <c r="AW158" s="13" t="s">
        <v>32</v>
      </c>
      <c r="AX158" s="13" t="s">
        <v>75</v>
      </c>
      <c r="AY158" s="223" t="s">
        <v>127</v>
      </c>
    </row>
    <row r="159" spans="1:65" s="14" customFormat="1" ht="11.25">
      <c r="B159" s="224"/>
      <c r="C159" s="225"/>
      <c r="D159" s="215" t="s">
        <v>220</v>
      </c>
      <c r="E159" s="226" t="s">
        <v>253</v>
      </c>
      <c r="F159" s="227" t="s">
        <v>254</v>
      </c>
      <c r="G159" s="225"/>
      <c r="H159" s="228">
        <v>56.8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220</v>
      </c>
      <c r="AU159" s="234" t="s">
        <v>85</v>
      </c>
      <c r="AV159" s="14" t="s">
        <v>85</v>
      </c>
      <c r="AW159" s="14" t="s">
        <v>32</v>
      </c>
      <c r="AX159" s="14" t="s">
        <v>83</v>
      </c>
      <c r="AY159" s="234" t="s">
        <v>127</v>
      </c>
    </row>
    <row r="160" spans="1:65" s="2" customFormat="1" ht="24.2" customHeight="1">
      <c r="A160" s="34"/>
      <c r="B160" s="35"/>
      <c r="C160" s="203" t="s">
        <v>177</v>
      </c>
      <c r="D160" s="203" t="s">
        <v>216</v>
      </c>
      <c r="E160" s="204" t="s">
        <v>334</v>
      </c>
      <c r="F160" s="205" t="s">
        <v>335</v>
      </c>
      <c r="G160" s="206" t="s">
        <v>243</v>
      </c>
      <c r="H160" s="207">
        <v>157.76499999999999</v>
      </c>
      <c r="I160" s="208"/>
      <c r="J160" s="209">
        <f>ROUND(I160*H160,2)</f>
        <v>0</v>
      </c>
      <c r="K160" s="210"/>
      <c r="L160" s="39"/>
      <c r="M160" s="211" t="s">
        <v>1</v>
      </c>
      <c r="N160" s="212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133</v>
      </c>
      <c r="AT160" s="201" t="s">
        <v>216</v>
      </c>
      <c r="AU160" s="201" t="s">
        <v>85</v>
      </c>
      <c r="AY160" s="17" t="s">
        <v>127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133</v>
      </c>
      <c r="BM160" s="201" t="s">
        <v>336</v>
      </c>
    </row>
    <row r="161" spans="1:65" s="13" customFormat="1" ht="11.25">
      <c r="B161" s="213"/>
      <c r="C161" s="214"/>
      <c r="D161" s="215" t="s">
        <v>220</v>
      </c>
      <c r="E161" s="216" t="s">
        <v>1</v>
      </c>
      <c r="F161" s="217" t="s">
        <v>337</v>
      </c>
      <c r="G161" s="214"/>
      <c r="H161" s="216" t="s">
        <v>1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220</v>
      </c>
      <c r="AU161" s="223" t="s">
        <v>85</v>
      </c>
      <c r="AV161" s="13" t="s">
        <v>83</v>
      </c>
      <c r="AW161" s="13" t="s">
        <v>32</v>
      </c>
      <c r="AX161" s="13" t="s">
        <v>75</v>
      </c>
      <c r="AY161" s="223" t="s">
        <v>127</v>
      </c>
    </row>
    <row r="162" spans="1:65" s="14" customFormat="1" ht="11.25">
      <c r="B162" s="224"/>
      <c r="C162" s="225"/>
      <c r="D162" s="215" t="s">
        <v>220</v>
      </c>
      <c r="E162" s="226" t="s">
        <v>1</v>
      </c>
      <c r="F162" s="227" t="s">
        <v>338</v>
      </c>
      <c r="G162" s="225"/>
      <c r="H162" s="228">
        <v>46.86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220</v>
      </c>
      <c r="AU162" s="234" t="s">
        <v>85</v>
      </c>
      <c r="AV162" s="14" t="s">
        <v>85</v>
      </c>
      <c r="AW162" s="14" t="s">
        <v>32</v>
      </c>
      <c r="AX162" s="14" t="s">
        <v>75</v>
      </c>
      <c r="AY162" s="234" t="s">
        <v>127</v>
      </c>
    </row>
    <row r="163" spans="1:65" s="14" customFormat="1" ht="11.25">
      <c r="B163" s="224"/>
      <c r="C163" s="225"/>
      <c r="D163" s="215" t="s">
        <v>220</v>
      </c>
      <c r="E163" s="226" t="s">
        <v>1</v>
      </c>
      <c r="F163" s="227" t="s">
        <v>339</v>
      </c>
      <c r="G163" s="225"/>
      <c r="H163" s="228">
        <v>1.95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220</v>
      </c>
      <c r="AU163" s="234" t="s">
        <v>85</v>
      </c>
      <c r="AV163" s="14" t="s">
        <v>85</v>
      </c>
      <c r="AW163" s="14" t="s">
        <v>32</v>
      </c>
      <c r="AX163" s="14" t="s">
        <v>75</v>
      </c>
      <c r="AY163" s="234" t="s">
        <v>127</v>
      </c>
    </row>
    <row r="164" spans="1:65" s="14" customFormat="1" ht="11.25">
      <c r="B164" s="224"/>
      <c r="C164" s="225"/>
      <c r="D164" s="215" t="s">
        <v>220</v>
      </c>
      <c r="E164" s="226" t="s">
        <v>1</v>
      </c>
      <c r="F164" s="227" t="s">
        <v>340</v>
      </c>
      <c r="G164" s="225"/>
      <c r="H164" s="228">
        <v>1.7549999999999999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220</v>
      </c>
      <c r="AU164" s="234" t="s">
        <v>85</v>
      </c>
      <c r="AV164" s="14" t="s">
        <v>85</v>
      </c>
      <c r="AW164" s="14" t="s">
        <v>32</v>
      </c>
      <c r="AX164" s="14" t="s">
        <v>75</v>
      </c>
      <c r="AY164" s="234" t="s">
        <v>127</v>
      </c>
    </row>
    <row r="165" spans="1:65" s="14" customFormat="1" ht="11.25">
      <c r="B165" s="224"/>
      <c r="C165" s="225"/>
      <c r="D165" s="215" t="s">
        <v>220</v>
      </c>
      <c r="E165" s="226" t="s">
        <v>1</v>
      </c>
      <c r="F165" s="227" t="s">
        <v>341</v>
      </c>
      <c r="G165" s="225"/>
      <c r="H165" s="228">
        <v>107.2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220</v>
      </c>
      <c r="AU165" s="234" t="s">
        <v>85</v>
      </c>
      <c r="AV165" s="14" t="s">
        <v>85</v>
      </c>
      <c r="AW165" s="14" t="s">
        <v>32</v>
      </c>
      <c r="AX165" s="14" t="s">
        <v>75</v>
      </c>
      <c r="AY165" s="234" t="s">
        <v>127</v>
      </c>
    </row>
    <row r="166" spans="1:65" s="15" customFormat="1" ht="11.25">
      <c r="B166" s="240"/>
      <c r="C166" s="241"/>
      <c r="D166" s="215" t="s">
        <v>220</v>
      </c>
      <c r="E166" s="242" t="s">
        <v>248</v>
      </c>
      <c r="F166" s="243" t="s">
        <v>319</v>
      </c>
      <c r="G166" s="241"/>
      <c r="H166" s="244">
        <v>157.76499999999999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220</v>
      </c>
      <c r="AU166" s="250" t="s">
        <v>85</v>
      </c>
      <c r="AV166" s="15" t="s">
        <v>133</v>
      </c>
      <c r="AW166" s="15" t="s">
        <v>32</v>
      </c>
      <c r="AX166" s="15" t="s">
        <v>83</v>
      </c>
      <c r="AY166" s="250" t="s">
        <v>127</v>
      </c>
    </row>
    <row r="167" spans="1:65" s="2" customFormat="1" ht="21.75" customHeight="1">
      <c r="A167" s="34"/>
      <c r="B167" s="35"/>
      <c r="C167" s="203" t="s">
        <v>8</v>
      </c>
      <c r="D167" s="203" t="s">
        <v>216</v>
      </c>
      <c r="E167" s="204" t="s">
        <v>342</v>
      </c>
      <c r="F167" s="205" t="s">
        <v>343</v>
      </c>
      <c r="G167" s="206" t="s">
        <v>243</v>
      </c>
      <c r="H167" s="207">
        <v>157.76499999999999</v>
      </c>
      <c r="I167" s="208"/>
      <c r="J167" s="209">
        <f>ROUND(I167*H167,2)</f>
        <v>0</v>
      </c>
      <c r="K167" s="210"/>
      <c r="L167" s="39"/>
      <c r="M167" s="211" t="s">
        <v>1</v>
      </c>
      <c r="N167" s="212" t="s">
        <v>40</v>
      </c>
      <c r="O167" s="7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133</v>
      </c>
      <c r="AT167" s="201" t="s">
        <v>216</v>
      </c>
      <c r="AU167" s="201" t="s">
        <v>85</v>
      </c>
      <c r="AY167" s="17" t="s">
        <v>127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" t="s">
        <v>83</v>
      </c>
      <c r="BK167" s="202">
        <f>ROUND(I167*H167,2)</f>
        <v>0</v>
      </c>
      <c r="BL167" s="17" t="s">
        <v>133</v>
      </c>
      <c r="BM167" s="201" t="s">
        <v>344</v>
      </c>
    </row>
    <row r="168" spans="1:65" s="14" customFormat="1" ht="11.25">
      <c r="B168" s="224"/>
      <c r="C168" s="225"/>
      <c r="D168" s="215" t="s">
        <v>220</v>
      </c>
      <c r="E168" s="226" t="s">
        <v>1</v>
      </c>
      <c r="F168" s="227" t="s">
        <v>248</v>
      </c>
      <c r="G168" s="225"/>
      <c r="H168" s="228">
        <v>157.76499999999999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220</v>
      </c>
      <c r="AU168" s="234" t="s">
        <v>85</v>
      </c>
      <c r="AV168" s="14" t="s">
        <v>85</v>
      </c>
      <c r="AW168" s="14" t="s">
        <v>32</v>
      </c>
      <c r="AX168" s="14" t="s">
        <v>83</v>
      </c>
      <c r="AY168" s="234" t="s">
        <v>127</v>
      </c>
    </row>
    <row r="169" spans="1:65" s="2" customFormat="1" ht="24.2" customHeight="1">
      <c r="A169" s="34"/>
      <c r="B169" s="35"/>
      <c r="C169" s="203" t="s">
        <v>184</v>
      </c>
      <c r="D169" s="203" t="s">
        <v>216</v>
      </c>
      <c r="E169" s="204" t="s">
        <v>345</v>
      </c>
      <c r="F169" s="205" t="s">
        <v>346</v>
      </c>
      <c r="G169" s="206" t="s">
        <v>243</v>
      </c>
      <c r="H169" s="207">
        <v>13.5</v>
      </c>
      <c r="I169" s="208"/>
      <c r="J169" s="209">
        <f>ROUND(I169*H169,2)</f>
        <v>0</v>
      </c>
      <c r="K169" s="210"/>
      <c r="L169" s="39"/>
      <c r="M169" s="211" t="s">
        <v>1</v>
      </c>
      <c r="N169" s="212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133</v>
      </c>
      <c r="AT169" s="201" t="s">
        <v>216</v>
      </c>
      <c r="AU169" s="201" t="s">
        <v>85</v>
      </c>
      <c r="AY169" s="17" t="s">
        <v>127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133</v>
      </c>
      <c r="BM169" s="201" t="s">
        <v>347</v>
      </c>
    </row>
    <row r="170" spans="1:65" s="13" customFormat="1" ht="11.25">
      <c r="B170" s="213"/>
      <c r="C170" s="214"/>
      <c r="D170" s="215" t="s">
        <v>220</v>
      </c>
      <c r="E170" s="216" t="s">
        <v>1</v>
      </c>
      <c r="F170" s="217" t="s">
        <v>348</v>
      </c>
      <c r="G170" s="214"/>
      <c r="H170" s="216" t="s">
        <v>1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220</v>
      </c>
      <c r="AU170" s="223" t="s">
        <v>85</v>
      </c>
      <c r="AV170" s="13" t="s">
        <v>83</v>
      </c>
      <c r="AW170" s="13" t="s">
        <v>32</v>
      </c>
      <c r="AX170" s="13" t="s">
        <v>75</v>
      </c>
      <c r="AY170" s="223" t="s">
        <v>127</v>
      </c>
    </row>
    <row r="171" spans="1:65" s="13" customFormat="1" ht="11.25">
      <c r="B171" s="213"/>
      <c r="C171" s="214"/>
      <c r="D171" s="215" t="s">
        <v>220</v>
      </c>
      <c r="E171" s="216" t="s">
        <v>1</v>
      </c>
      <c r="F171" s="217" t="s">
        <v>349</v>
      </c>
      <c r="G171" s="214"/>
      <c r="H171" s="216" t="s">
        <v>1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220</v>
      </c>
      <c r="AU171" s="223" t="s">
        <v>85</v>
      </c>
      <c r="AV171" s="13" t="s">
        <v>83</v>
      </c>
      <c r="AW171" s="13" t="s">
        <v>32</v>
      </c>
      <c r="AX171" s="13" t="s">
        <v>75</v>
      </c>
      <c r="AY171" s="223" t="s">
        <v>127</v>
      </c>
    </row>
    <row r="172" spans="1:65" s="14" customFormat="1" ht="11.25">
      <c r="B172" s="224"/>
      <c r="C172" s="225"/>
      <c r="D172" s="215" t="s">
        <v>220</v>
      </c>
      <c r="E172" s="226" t="s">
        <v>258</v>
      </c>
      <c r="F172" s="227" t="s">
        <v>350</v>
      </c>
      <c r="G172" s="225"/>
      <c r="H172" s="228">
        <v>13.5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220</v>
      </c>
      <c r="AU172" s="234" t="s">
        <v>85</v>
      </c>
      <c r="AV172" s="14" t="s">
        <v>85</v>
      </c>
      <c r="AW172" s="14" t="s">
        <v>32</v>
      </c>
      <c r="AX172" s="14" t="s">
        <v>83</v>
      </c>
      <c r="AY172" s="234" t="s">
        <v>127</v>
      </c>
    </row>
    <row r="173" spans="1:65" s="2" customFormat="1" ht="24.2" customHeight="1">
      <c r="A173" s="34"/>
      <c r="B173" s="35"/>
      <c r="C173" s="203" t="s">
        <v>188</v>
      </c>
      <c r="D173" s="203" t="s">
        <v>216</v>
      </c>
      <c r="E173" s="204" t="s">
        <v>351</v>
      </c>
      <c r="F173" s="205" t="s">
        <v>352</v>
      </c>
      <c r="G173" s="206" t="s">
        <v>243</v>
      </c>
      <c r="H173" s="207">
        <v>13.5</v>
      </c>
      <c r="I173" s="208"/>
      <c r="J173" s="209">
        <f>ROUND(I173*H173,2)</f>
        <v>0</v>
      </c>
      <c r="K173" s="210"/>
      <c r="L173" s="39"/>
      <c r="M173" s="211" t="s">
        <v>1</v>
      </c>
      <c r="N173" s="212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133</v>
      </c>
      <c r="AT173" s="201" t="s">
        <v>216</v>
      </c>
      <c r="AU173" s="201" t="s">
        <v>85</v>
      </c>
      <c r="AY173" s="17" t="s">
        <v>127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133</v>
      </c>
      <c r="BM173" s="201" t="s">
        <v>353</v>
      </c>
    </row>
    <row r="174" spans="1:65" s="14" customFormat="1" ht="11.25">
      <c r="B174" s="224"/>
      <c r="C174" s="225"/>
      <c r="D174" s="215" t="s">
        <v>220</v>
      </c>
      <c r="E174" s="226" t="s">
        <v>1</v>
      </c>
      <c r="F174" s="227" t="s">
        <v>258</v>
      </c>
      <c r="G174" s="225"/>
      <c r="H174" s="228">
        <v>13.5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220</v>
      </c>
      <c r="AU174" s="234" t="s">
        <v>85</v>
      </c>
      <c r="AV174" s="14" t="s">
        <v>85</v>
      </c>
      <c r="AW174" s="14" t="s">
        <v>32</v>
      </c>
      <c r="AX174" s="14" t="s">
        <v>83</v>
      </c>
      <c r="AY174" s="234" t="s">
        <v>127</v>
      </c>
    </row>
    <row r="175" spans="1:65" s="2" customFormat="1" ht="24.2" customHeight="1">
      <c r="A175" s="34"/>
      <c r="B175" s="35"/>
      <c r="C175" s="203" t="s">
        <v>192</v>
      </c>
      <c r="D175" s="203" t="s">
        <v>216</v>
      </c>
      <c r="E175" s="204" t="s">
        <v>354</v>
      </c>
      <c r="F175" s="205" t="s">
        <v>355</v>
      </c>
      <c r="G175" s="206" t="s">
        <v>163</v>
      </c>
      <c r="H175" s="207">
        <v>1</v>
      </c>
      <c r="I175" s="208"/>
      <c r="J175" s="209">
        <f t="shared" ref="J175:J181" si="0">ROUND(I175*H175,2)</f>
        <v>0</v>
      </c>
      <c r="K175" s="210"/>
      <c r="L175" s="39"/>
      <c r="M175" s="211" t="s">
        <v>1</v>
      </c>
      <c r="N175" s="212" t="s">
        <v>40</v>
      </c>
      <c r="O175" s="71"/>
      <c r="P175" s="199">
        <f t="shared" ref="P175:P181" si="1">O175*H175</f>
        <v>0</v>
      </c>
      <c r="Q175" s="199">
        <v>0</v>
      </c>
      <c r="R175" s="199">
        <f t="shared" ref="R175:R181" si="2">Q175*H175</f>
        <v>0</v>
      </c>
      <c r="S175" s="199">
        <v>0</v>
      </c>
      <c r="T175" s="200">
        <f t="shared" ref="T175:T181" si="3"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133</v>
      </c>
      <c r="AT175" s="201" t="s">
        <v>216</v>
      </c>
      <c r="AU175" s="201" t="s">
        <v>85</v>
      </c>
      <c r="AY175" s="17" t="s">
        <v>127</v>
      </c>
      <c r="BE175" s="202">
        <f t="shared" ref="BE175:BE181" si="4">IF(N175="základní",J175,0)</f>
        <v>0</v>
      </c>
      <c r="BF175" s="202">
        <f t="shared" ref="BF175:BF181" si="5">IF(N175="snížená",J175,0)</f>
        <v>0</v>
      </c>
      <c r="BG175" s="202">
        <f t="shared" ref="BG175:BG181" si="6">IF(N175="zákl. přenesená",J175,0)</f>
        <v>0</v>
      </c>
      <c r="BH175" s="202">
        <f t="shared" ref="BH175:BH181" si="7">IF(N175="sníž. přenesená",J175,0)</f>
        <v>0</v>
      </c>
      <c r="BI175" s="202">
        <f t="shared" ref="BI175:BI181" si="8">IF(N175="nulová",J175,0)</f>
        <v>0</v>
      </c>
      <c r="BJ175" s="17" t="s">
        <v>83</v>
      </c>
      <c r="BK175" s="202">
        <f t="shared" ref="BK175:BK181" si="9">ROUND(I175*H175,2)</f>
        <v>0</v>
      </c>
      <c r="BL175" s="17" t="s">
        <v>133</v>
      </c>
      <c r="BM175" s="201" t="s">
        <v>356</v>
      </c>
    </row>
    <row r="176" spans="1:65" s="2" customFormat="1" ht="24.2" customHeight="1">
      <c r="A176" s="34"/>
      <c r="B176" s="35"/>
      <c r="C176" s="203" t="s">
        <v>196</v>
      </c>
      <c r="D176" s="203" t="s">
        <v>216</v>
      </c>
      <c r="E176" s="204" t="s">
        <v>357</v>
      </c>
      <c r="F176" s="205" t="s">
        <v>358</v>
      </c>
      <c r="G176" s="206" t="s">
        <v>163</v>
      </c>
      <c r="H176" s="207">
        <v>2</v>
      </c>
      <c r="I176" s="208"/>
      <c r="J176" s="209">
        <f t="shared" si="0"/>
        <v>0</v>
      </c>
      <c r="K176" s="210"/>
      <c r="L176" s="39"/>
      <c r="M176" s="211" t="s">
        <v>1</v>
      </c>
      <c r="N176" s="212" t="s">
        <v>40</v>
      </c>
      <c r="O176" s="71"/>
      <c r="P176" s="199">
        <f t="shared" si="1"/>
        <v>0</v>
      </c>
      <c r="Q176" s="199">
        <v>0</v>
      </c>
      <c r="R176" s="199">
        <f t="shared" si="2"/>
        <v>0</v>
      </c>
      <c r="S176" s="199">
        <v>0</v>
      </c>
      <c r="T176" s="200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133</v>
      </c>
      <c r="AT176" s="201" t="s">
        <v>216</v>
      </c>
      <c r="AU176" s="201" t="s">
        <v>85</v>
      </c>
      <c r="AY176" s="17" t="s">
        <v>127</v>
      </c>
      <c r="BE176" s="202">
        <f t="shared" si="4"/>
        <v>0</v>
      </c>
      <c r="BF176" s="202">
        <f t="shared" si="5"/>
        <v>0</v>
      </c>
      <c r="BG176" s="202">
        <f t="shared" si="6"/>
        <v>0</v>
      </c>
      <c r="BH176" s="202">
        <f t="shared" si="7"/>
        <v>0</v>
      </c>
      <c r="BI176" s="202">
        <f t="shared" si="8"/>
        <v>0</v>
      </c>
      <c r="BJ176" s="17" t="s">
        <v>83</v>
      </c>
      <c r="BK176" s="202">
        <f t="shared" si="9"/>
        <v>0</v>
      </c>
      <c r="BL176" s="17" t="s">
        <v>133</v>
      </c>
      <c r="BM176" s="201" t="s">
        <v>359</v>
      </c>
    </row>
    <row r="177" spans="1:65" s="2" customFormat="1" ht="24.2" customHeight="1">
      <c r="A177" s="34"/>
      <c r="B177" s="35"/>
      <c r="C177" s="203" t="s">
        <v>200</v>
      </c>
      <c r="D177" s="203" t="s">
        <v>216</v>
      </c>
      <c r="E177" s="204" t="s">
        <v>360</v>
      </c>
      <c r="F177" s="205" t="s">
        <v>361</v>
      </c>
      <c r="G177" s="206" t="s">
        <v>163</v>
      </c>
      <c r="H177" s="207">
        <v>1</v>
      </c>
      <c r="I177" s="208"/>
      <c r="J177" s="209">
        <f t="shared" si="0"/>
        <v>0</v>
      </c>
      <c r="K177" s="210"/>
      <c r="L177" s="39"/>
      <c r="M177" s="211" t="s">
        <v>1</v>
      </c>
      <c r="N177" s="212" t="s">
        <v>40</v>
      </c>
      <c r="O177" s="71"/>
      <c r="P177" s="199">
        <f t="shared" si="1"/>
        <v>0</v>
      </c>
      <c r="Q177" s="199">
        <v>0</v>
      </c>
      <c r="R177" s="199">
        <f t="shared" si="2"/>
        <v>0</v>
      </c>
      <c r="S177" s="199">
        <v>0</v>
      </c>
      <c r="T177" s="200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133</v>
      </c>
      <c r="AT177" s="201" t="s">
        <v>216</v>
      </c>
      <c r="AU177" s="201" t="s">
        <v>85</v>
      </c>
      <c r="AY177" s="17" t="s">
        <v>127</v>
      </c>
      <c r="BE177" s="202">
        <f t="shared" si="4"/>
        <v>0</v>
      </c>
      <c r="BF177" s="202">
        <f t="shared" si="5"/>
        <v>0</v>
      </c>
      <c r="BG177" s="202">
        <f t="shared" si="6"/>
        <v>0</v>
      </c>
      <c r="BH177" s="202">
        <f t="shared" si="7"/>
        <v>0</v>
      </c>
      <c r="BI177" s="202">
        <f t="shared" si="8"/>
        <v>0</v>
      </c>
      <c r="BJ177" s="17" t="s">
        <v>83</v>
      </c>
      <c r="BK177" s="202">
        <f t="shared" si="9"/>
        <v>0</v>
      </c>
      <c r="BL177" s="17" t="s">
        <v>133</v>
      </c>
      <c r="BM177" s="201" t="s">
        <v>362</v>
      </c>
    </row>
    <row r="178" spans="1:65" s="2" customFormat="1" ht="24.2" customHeight="1">
      <c r="A178" s="34"/>
      <c r="B178" s="35"/>
      <c r="C178" s="203" t="s">
        <v>7</v>
      </c>
      <c r="D178" s="203" t="s">
        <v>216</v>
      </c>
      <c r="E178" s="204" t="s">
        <v>363</v>
      </c>
      <c r="F178" s="205" t="s">
        <v>364</v>
      </c>
      <c r="G178" s="206" t="s">
        <v>163</v>
      </c>
      <c r="H178" s="207">
        <v>2</v>
      </c>
      <c r="I178" s="208"/>
      <c r="J178" s="209">
        <f t="shared" si="0"/>
        <v>0</v>
      </c>
      <c r="K178" s="210"/>
      <c r="L178" s="39"/>
      <c r="M178" s="211" t="s">
        <v>1</v>
      </c>
      <c r="N178" s="212" t="s">
        <v>40</v>
      </c>
      <c r="O178" s="71"/>
      <c r="P178" s="199">
        <f t="shared" si="1"/>
        <v>0</v>
      </c>
      <c r="Q178" s="199">
        <v>0</v>
      </c>
      <c r="R178" s="199">
        <f t="shared" si="2"/>
        <v>0</v>
      </c>
      <c r="S178" s="199">
        <v>0</v>
      </c>
      <c r="T178" s="200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133</v>
      </c>
      <c r="AT178" s="201" t="s">
        <v>216</v>
      </c>
      <c r="AU178" s="201" t="s">
        <v>85</v>
      </c>
      <c r="AY178" s="17" t="s">
        <v>127</v>
      </c>
      <c r="BE178" s="202">
        <f t="shared" si="4"/>
        <v>0</v>
      </c>
      <c r="BF178" s="202">
        <f t="shared" si="5"/>
        <v>0</v>
      </c>
      <c r="BG178" s="202">
        <f t="shared" si="6"/>
        <v>0</v>
      </c>
      <c r="BH178" s="202">
        <f t="shared" si="7"/>
        <v>0</v>
      </c>
      <c r="BI178" s="202">
        <f t="shared" si="8"/>
        <v>0</v>
      </c>
      <c r="BJ178" s="17" t="s">
        <v>83</v>
      </c>
      <c r="BK178" s="202">
        <f t="shared" si="9"/>
        <v>0</v>
      </c>
      <c r="BL178" s="17" t="s">
        <v>133</v>
      </c>
      <c r="BM178" s="201" t="s">
        <v>365</v>
      </c>
    </row>
    <row r="179" spans="1:65" s="2" customFormat="1" ht="21.75" customHeight="1">
      <c r="A179" s="34"/>
      <c r="B179" s="35"/>
      <c r="C179" s="203" t="s">
        <v>207</v>
      </c>
      <c r="D179" s="203" t="s">
        <v>216</v>
      </c>
      <c r="E179" s="204" t="s">
        <v>366</v>
      </c>
      <c r="F179" s="205" t="s">
        <v>367</v>
      </c>
      <c r="G179" s="206" t="s">
        <v>163</v>
      </c>
      <c r="H179" s="207">
        <v>1</v>
      </c>
      <c r="I179" s="208"/>
      <c r="J179" s="209">
        <f t="shared" si="0"/>
        <v>0</v>
      </c>
      <c r="K179" s="210"/>
      <c r="L179" s="39"/>
      <c r="M179" s="211" t="s">
        <v>1</v>
      </c>
      <c r="N179" s="212" t="s">
        <v>40</v>
      </c>
      <c r="O179" s="71"/>
      <c r="P179" s="199">
        <f t="shared" si="1"/>
        <v>0</v>
      </c>
      <c r="Q179" s="199">
        <v>0</v>
      </c>
      <c r="R179" s="199">
        <f t="shared" si="2"/>
        <v>0</v>
      </c>
      <c r="S179" s="199">
        <v>0</v>
      </c>
      <c r="T179" s="200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133</v>
      </c>
      <c r="AT179" s="201" t="s">
        <v>216</v>
      </c>
      <c r="AU179" s="201" t="s">
        <v>85</v>
      </c>
      <c r="AY179" s="17" t="s">
        <v>127</v>
      </c>
      <c r="BE179" s="202">
        <f t="shared" si="4"/>
        <v>0</v>
      </c>
      <c r="BF179" s="202">
        <f t="shared" si="5"/>
        <v>0</v>
      </c>
      <c r="BG179" s="202">
        <f t="shared" si="6"/>
        <v>0</v>
      </c>
      <c r="BH179" s="202">
        <f t="shared" si="7"/>
        <v>0</v>
      </c>
      <c r="BI179" s="202">
        <f t="shared" si="8"/>
        <v>0</v>
      </c>
      <c r="BJ179" s="17" t="s">
        <v>83</v>
      </c>
      <c r="BK179" s="202">
        <f t="shared" si="9"/>
        <v>0</v>
      </c>
      <c r="BL179" s="17" t="s">
        <v>133</v>
      </c>
      <c r="BM179" s="201" t="s">
        <v>368</v>
      </c>
    </row>
    <row r="180" spans="1:65" s="2" customFormat="1" ht="21.75" customHeight="1">
      <c r="A180" s="34"/>
      <c r="B180" s="35"/>
      <c r="C180" s="203" t="s">
        <v>211</v>
      </c>
      <c r="D180" s="203" t="s">
        <v>216</v>
      </c>
      <c r="E180" s="204" t="s">
        <v>369</v>
      </c>
      <c r="F180" s="205" t="s">
        <v>370</v>
      </c>
      <c r="G180" s="206" t="s">
        <v>163</v>
      </c>
      <c r="H180" s="207">
        <v>2</v>
      </c>
      <c r="I180" s="208"/>
      <c r="J180" s="209">
        <f t="shared" si="0"/>
        <v>0</v>
      </c>
      <c r="K180" s="210"/>
      <c r="L180" s="39"/>
      <c r="M180" s="211" t="s">
        <v>1</v>
      </c>
      <c r="N180" s="212" t="s">
        <v>40</v>
      </c>
      <c r="O180" s="71"/>
      <c r="P180" s="199">
        <f t="shared" si="1"/>
        <v>0</v>
      </c>
      <c r="Q180" s="199">
        <v>0</v>
      </c>
      <c r="R180" s="199">
        <f t="shared" si="2"/>
        <v>0</v>
      </c>
      <c r="S180" s="199">
        <v>0</v>
      </c>
      <c r="T180" s="200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133</v>
      </c>
      <c r="AT180" s="201" t="s">
        <v>216</v>
      </c>
      <c r="AU180" s="201" t="s">
        <v>85</v>
      </c>
      <c r="AY180" s="17" t="s">
        <v>127</v>
      </c>
      <c r="BE180" s="202">
        <f t="shared" si="4"/>
        <v>0</v>
      </c>
      <c r="BF180" s="202">
        <f t="shared" si="5"/>
        <v>0</v>
      </c>
      <c r="BG180" s="202">
        <f t="shared" si="6"/>
        <v>0</v>
      </c>
      <c r="BH180" s="202">
        <f t="shared" si="7"/>
        <v>0</v>
      </c>
      <c r="BI180" s="202">
        <f t="shared" si="8"/>
        <v>0</v>
      </c>
      <c r="BJ180" s="17" t="s">
        <v>83</v>
      </c>
      <c r="BK180" s="202">
        <f t="shared" si="9"/>
        <v>0</v>
      </c>
      <c r="BL180" s="17" t="s">
        <v>133</v>
      </c>
      <c r="BM180" s="201" t="s">
        <v>371</v>
      </c>
    </row>
    <row r="181" spans="1:65" s="2" customFormat="1" ht="24.2" customHeight="1">
      <c r="A181" s="34"/>
      <c r="B181" s="35"/>
      <c r="C181" s="203" t="s">
        <v>215</v>
      </c>
      <c r="D181" s="203" t="s">
        <v>216</v>
      </c>
      <c r="E181" s="204" t="s">
        <v>372</v>
      </c>
      <c r="F181" s="205" t="s">
        <v>373</v>
      </c>
      <c r="G181" s="206" t="s">
        <v>243</v>
      </c>
      <c r="H181" s="207">
        <v>218.76499999999999</v>
      </c>
      <c r="I181" s="208"/>
      <c r="J181" s="209">
        <f t="shared" si="0"/>
        <v>0</v>
      </c>
      <c r="K181" s="210"/>
      <c r="L181" s="39"/>
      <c r="M181" s="211" t="s">
        <v>1</v>
      </c>
      <c r="N181" s="212" t="s">
        <v>40</v>
      </c>
      <c r="O181" s="71"/>
      <c r="P181" s="199">
        <f t="shared" si="1"/>
        <v>0</v>
      </c>
      <c r="Q181" s="199">
        <v>0</v>
      </c>
      <c r="R181" s="199">
        <f t="shared" si="2"/>
        <v>0</v>
      </c>
      <c r="S181" s="199">
        <v>0</v>
      </c>
      <c r="T181" s="200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133</v>
      </c>
      <c r="AT181" s="201" t="s">
        <v>216</v>
      </c>
      <c r="AU181" s="201" t="s">
        <v>85</v>
      </c>
      <c r="AY181" s="17" t="s">
        <v>127</v>
      </c>
      <c r="BE181" s="202">
        <f t="shared" si="4"/>
        <v>0</v>
      </c>
      <c r="BF181" s="202">
        <f t="shared" si="5"/>
        <v>0</v>
      </c>
      <c r="BG181" s="202">
        <f t="shared" si="6"/>
        <v>0</v>
      </c>
      <c r="BH181" s="202">
        <f t="shared" si="7"/>
        <v>0</v>
      </c>
      <c r="BI181" s="202">
        <f t="shared" si="8"/>
        <v>0</v>
      </c>
      <c r="BJ181" s="17" t="s">
        <v>83</v>
      </c>
      <c r="BK181" s="202">
        <f t="shared" si="9"/>
        <v>0</v>
      </c>
      <c r="BL181" s="17" t="s">
        <v>133</v>
      </c>
      <c r="BM181" s="201" t="s">
        <v>374</v>
      </c>
    </row>
    <row r="182" spans="1:65" s="14" customFormat="1" ht="11.25">
      <c r="B182" s="224"/>
      <c r="C182" s="225"/>
      <c r="D182" s="215" t="s">
        <v>220</v>
      </c>
      <c r="E182" s="226" t="s">
        <v>250</v>
      </c>
      <c r="F182" s="227" t="s">
        <v>375</v>
      </c>
      <c r="G182" s="225"/>
      <c r="H182" s="228">
        <v>218.76499999999999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220</v>
      </c>
      <c r="AU182" s="234" t="s">
        <v>85</v>
      </c>
      <c r="AV182" s="14" t="s">
        <v>85</v>
      </c>
      <c r="AW182" s="14" t="s">
        <v>32</v>
      </c>
      <c r="AX182" s="14" t="s">
        <v>83</v>
      </c>
      <c r="AY182" s="234" t="s">
        <v>127</v>
      </c>
    </row>
    <row r="183" spans="1:65" s="2" customFormat="1" ht="33" customHeight="1">
      <c r="A183" s="34"/>
      <c r="B183" s="35"/>
      <c r="C183" s="203" t="s">
        <v>222</v>
      </c>
      <c r="D183" s="203" t="s">
        <v>216</v>
      </c>
      <c r="E183" s="204" t="s">
        <v>376</v>
      </c>
      <c r="F183" s="205" t="s">
        <v>377</v>
      </c>
      <c r="G183" s="206" t="s">
        <v>243</v>
      </c>
      <c r="H183" s="207">
        <v>3281.4749999999999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133</v>
      </c>
      <c r="AT183" s="201" t="s">
        <v>216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378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379</v>
      </c>
      <c r="G184" s="225"/>
      <c r="H184" s="228">
        <v>3281.4749999999999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2" customFormat="1" ht="21.75" customHeight="1">
      <c r="A185" s="34"/>
      <c r="B185" s="35"/>
      <c r="C185" s="203" t="s">
        <v>226</v>
      </c>
      <c r="D185" s="203" t="s">
        <v>216</v>
      </c>
      <c r="E185" s="204" t="s">
        <v>380</v>
      </c>
      <c r="F185" s="205" t="s">
        <v>381</v>
      </c>
      <c r="G185" s="206" t="s">
        <v>243</v>
      </c>
      <c r="H185" s="207">
        <v>218.76499999999999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133</v>
      </c>
      <c r="AT185" s="201" t="s">
        <v>216</v>
      </c>
      <c r="AU185" s="201" t="s">
        <v>85</v>
      </c>
      <c r="AY185" s="17" t="s">
        <v>127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133</v>
      </c>
      <c r="BM185" s="201" t="s">
        <v>382</v>
      </c>
    </row>
    <row r="186" spans="1:65" s="14" customFormat="1" ht="11.25">
      <c r="B186" s="224"/>
      <c r="C186" s="225"/>
      <c r="D186" s="215" t="s">
        <v>220</v>
      </c>
      <c r="E186" s="226" t="s">
        <v>1</v>
      </c>
      <c r="F186" s="227" t="s">
        <v>250</v>
      </c>
      <c r="G186" s="225"/>
      <c r="H186" s="228">
        <v>218.76499999999999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220</v>
      </c>
      <c r="AU186" s="234" t="s">
        <v>85</v>
      </c>
      <c r="AV186" s="14" t="s">
        <v>85</v>
      </c>
      <c r="AW186" s="14" t="s">
        <v>32</v>
      </c>
      <c r="AX186" s="14" t="s">
        <v>83</v>
      </c>
      <c r="AY186" s="234" t="s">
        <v>127</v>
      </c>
    </row>
    <row r="187" spans="1:65" s="2" customFormat="1" ht="16.5" customHeight="1">
      <c r="A187" s="34"/>
      <c r="B187" s="35"/>
      <c r="C187" s="203" t="s">
        <v>383</v>
      </c>
      <c r="D187" s="203" t="s">
        <v>216</v>
      </c>
      <c r="E187" s="204" t="s">
        <v>384</v>
      </c>
      <c r="F187" s="205" t="s">
        <v>385</v>
      </c>
      <c r="G187" s="206" t="s">
        <v>243</v>
      </c>
      <c r="H187" s="207">
        <v>218.76499999999999</v>
      </c>
      <c r="I187" s="208"/>
      <c r="J187" s="209">
        <f>ROUND(I187*H187,2)</f>
        <v>0</v>
      </c>
      <c r="K187" s="210"/>
      <c r="L187" s="39"/>
      <c r="M187" s="211" t="s">
        <v>1</v>
      </c>
      <c r="N187" s="212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133</v>
      </c>
      <c r="AT187" s="201" t="s">
        <v>216</v>
      </c>
      <c r="AU187" s="201" t="s">
        <v>85</v>
      </c>
      <c r="AY187" s="17" t="s">
        <v>127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133</v>
      </c>
      <c r="BM187" s="201" t="s">
        <v>386</v>
      </c>
    </row>
    <row r="188" spans="1:65" s="14" customFormat="1" ht="11.25">
      <c r="B188" s="224"/>
      <c r="C188" s="225"/>
      <c r="D188" s="215" t="s">
        <v>220</v>
      </c>
      <c r="E188" s="226" t="s">
        <v>1</v>
      </c>
      <c r="F188" s="227" t="s">
        <v>250</v>
      </c>
      <c r="G188" s="225"/>
      <c r="H188" s="228">
        <v>218.76499999999999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220</v>
      </c>
      <c r="AU188" s="234" t="s">
        <v>85</v>
      </c>
      <c r="AV188" s="14" t="s">
        <v>85</v>
      </c>
      <c r="AW188" s="14" t="s">
        <v>32</v>
      </c>
      <c r="AX188" s="14" t="s">
        <v>83</v>
      </c>
      <c r="AY188" s="234" t="s">
        <v>127</v>
      </c>
    </row>
    <row r="189" spans="1:65" s="2" customFormat="1" ht="24.2" customHeight="1">
      <c r="A189" s="34"/>
      <c r="B189" s="35"/>
      <c r="C189" s="203" t="s">
        <v>387</v>
      </c>
      <c r="D189" s="203" t="s">
        <v>216</v>
      </c>
      <c r="E189" s="204" t="s">
        <v>388</v>
      </c>
      <c r="F189" s="205" t="s">
        <v>389</v>
      </c>
      <c r="G189" s="206" t="s">
        <v>390</v>
      </c>
      <c r="H189" s="207">
        <v>371.90100000000001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133</v>
      </c>
      <c r="AT189" s="201" t="s">
        <v>216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391</v>
      </c>
    </row>
    <row r="190" spans="1:65" s="14" customFormat="1" ht="11.25">
      <c r="B190" s="224"/>
      <c r="C190" s="225"/>
      <c r="D190" s="215" t="s">
        <v>220</v>
      </c>
      <c r="E190" s="226" t="s">
        <v>1</v>
      </c>
      <c r="F190" s="227" t="s">
        <v>392</v>
      </c>
      <c r="G190" s="225"/>
      <c r="H190" s="228">
        <v>371.90100000000001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220</v>
      </c>
      <c r="AU190" s="234" t="s">
        <v>85</v>
      </c>
      <c r="AV190" s="14" t="s">
        <v>85</v>
      </c>
      <c r="AW190" s="14" t="s">
        <v>32</v>
      </c>
      <c r="AX190" s="14" t="s">
        <v>83</v>
      </c>
      <c r="AY190" s="234" t="s">
        <v>127</v>
      </c>
    </row>
    <row r="191" spans="1:65" s="2" customFormat="1" ht="24.2" customHeight="1">
      <c r="A191" s="34"/>
      <c r="B191" s="35"/>
      <c r="C191" s="203" t="s">
        <v>393</v>
      </c>
      <c r="D191" s="203" t="s">
        <v>216</v>
      </c>
      <c r="E191" s="204" t="s">
        <v>394</v>
      </c>
      <c r="F191" s="205" t="s">
        <v>395</v>
      </c>
      <c r="G191" s="206" t="s">
        <v>243</v>
      </c>
      <c r="H191" s="207">
        <v>12.15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396</v>
      </c>
    </row>
    <row r="192" spans="1:65" s="14" customFormat="1" ht="11.25">
      <c r="B192" s="224"/>
      <c r="C192" s="225"/>
      <c r="D192" s="215" t="s">
        <v>220</v>
      </c>
      <c r="E192" s="226" t="s">
        <v>1</v>
      </c>
      <c r="F192" s="227" t="s">
        <v>397</v>
      </c>
      <c r="G192" s="225"/>
      <c r="H192" s="228">
        <v>12.15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220</v>
      </c>
      <c r="AU192" s="234" t="s">
        <v>85</v>
      </c>
      <c r="AV192" s="14" t="s">
        <v>85</v>
      </c>
      <c r="AW192" s="14" t="s">
        <v>32</v>
      </c>
      <c r="AX192" s="14" t="s">
        <v>83</v>
      </c>
      <c r="AY192" s="234" t="s">
        <v>127</v>
      </c>
    </row>
    <row r="193" spans="1:65" s="2" customFormat="1" ht="16.5" customHeight="1">
      <c r="A193" s="34"/>
      <c r="B193" s="35"/>
      <c r="C193" s="188" t="s">
        <v>398</v>
      </c>
      <c r="D193" s="188" t="s">
        <v>129</v>
      </c>
      <c r="E193" s="189" t="s">
        <v>399</v>
      </c>
      <c r="F193" s="190" t="s">
        <v>400</v>
      </c>
      <c r="G193" s="191" t="s">
        <v>390</v>
      </c>
      <c r="H193" s="192">
        <v>23.085000000000001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1</v>
      </c>
      <c r="R193" s="199">
        <f>Q193*H193</f>
        <v>23.085000000000001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132</v>
      </c>
      <c r="AT193" s="201" t="s">
        <v>129</v>
      </c>
      <c r="AU193" s="201" t="s">
        <v>85</v>
      </c>
      <c r="AY193" s="17" t="s">
        <v>127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133</v>
      </c>
      <c r="BM193" s="201" t="s">
        <v>401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402</v>
      </c>
      <c r="G194" s="225"/>
      <c r="H194" s="228">
        <v>23.085000000000001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83</v>
      </c>
      <c r="AY194" s="234" t="s">
        <v>127</v>
      </c>
    </row>
    <row r="195" spans="1:65" s="2" customFormat="1" ht="24.2" customHeight="1">
      <c r="A195" s="34"/>
      <c r="B195" s="35"/>
      <c r="C195" s="203" t="s">
        <v>403</v>
      </c>
      <c r="D195" s="203" t="s">
        <v>216</v>
      </c>
      <c r="E195" s="204" t="s">
        <v>404</v>
      </c>
      <c r="F195" s="205" t="s">
        <v>405</v>
      </c>
      <c r="G195" s="206" t="s">
        <v>231</v>
      </c>
      <c r="H195" s="207">
        <v>62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133</v>
      </c>
      <c r="AT195" s="201" t="s">
        <v>216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133</v>
      </c>
      <c r="BM195" s="201" t="s">
        <v>406</v>
      </c>
    </row>
    <row r="196" spans="1:65" s="13" customFormat="1" ht="11.25">
      <c r="B196" s="213"/>
      <c r="C196" s="214"/>
      <c r="D196" s="215" t="s">
        <v>220</v>
      </c>
      <c r="E196" s="216" t="s">
        <v>1</v>
      </c>
      <c r="F196" s="217" t="s">
        <v>283</v>
      </c>
      <c r="G196" s="214"/>
      <c r="H196" s="216" t="s">
        <v>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220</v>
      </c>
      <c r="AU196" s="223" t="s">
        <v>85</v>
      </c>
      <c r="AV196" s="13" t="s">
        <v>83</v>
      </c>
      <c r="AW196" s="13" t="s">
        <v>32</v>
      </c>
      <c r="AX196" s="13" t="s">
        <v>75</v>
      </c>
      <c r="AY196" s="223" t="s">
        <v>127</v>
      </c>
    </row>
    <row r="197" spans="1:65" s="14" customFormat="1" ht="11.25">
      <c r="B197" s="224"/>
      <c r="C197" s="225"/>
      <c r="D197" s="215" t="s">
        <v>220</v>
      </c>
      <c r="E197" s="226" t="s">
        <v>260</v>
      </c>
      <c r="F197" s="227" t="s">
        <v>407</v>
      </c>
      <c r="G197" s="225"/>
      <c r="H197" s="228">
        <v>62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220</v>
      </c>
      <c r="AU197" s="234" t="s">
        <v>85</v>
      </c>
      <c r="AV197" s="14" t="s">
        <v>85</v>
      </c>
      <c r="AW197" s="14" t="s">
        <v>32</v>
      </c>
      <c r="AX197" s="14" t="s">
        <v>83</v>
      </c>
      <c r="AY197" s="234" t="s">
        <v>127</v>
      </c>
    </row>
    <row r="198" spans="1:65" s="2" customFormat="1" ht="16.5" customHeight="1">
      <c r="A198" s="34"/>
      <c r="B198" s="35"/>
      <c r="C198" s="188" t="s">
        <v>408</v>
      </c>
      <c r="D198" s="188" t="s">
        <v>129</v>
      </c>
      <c r="E198" s="189" t="s">
        <v>409</v>
      </c>
      <c r="F198" s="190" t="s">
        <v>410</v>
      </c>
      <c r="G198" s="191" t="s">
        <v>411</v>
      </c>
      <c r="H198" s="192">
        <v>0.05</v>
      </c>
      <c r="I198" s="193"/>
      <c r="J198" s="194">
        <f>ROUND(I198*H198,2)</f>
        <v>0</v>
      </c>
      <c r="K198" s="195"/>
      <c r="L198" s="196"/>
      <c r="M198" s="197" t="s">
        <v>1</v>
      </c>
      <c r="N198" s="198" t="s">
        <v>40</v>
      </c>
      <c r="O198" s="71"/>
      <c r="P198" s="199">
        <f>O198*H198</f>
        <v>0</v>
      </c>
      <c r="Q198" s="199">
        <v>1E-3</v>
      </c>
      <c r="R198" s="199">
        <f>Q198*H198</f>
        <v>5.0000000000000002E-5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132</v>
      </c>
      <c r="AT198" s="201" t="s">
        <v>129</v>
      </c>
      <c r="AU198" s="201" t="s">
        <v>85</v>
      </c>
      <c r="AY198" s="17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133</v>
      </c>
      <c r="BM198" s="201" t="s">
        <v>412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413</v>
      </c>
      <c r="G199" s="225"/>
      <c r="H199" s="228">
        <v>0.05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2" customFormat="1" ht="24.2" customHeight="1">
      <c r="A200" s="34"/>
      <c r="B200" s="35"/>
      <c r="C200" s="203" t="s">
        <v>414</v>
      </c>
      <c r="D200" s="203" t="s">
        <v>216</v>
      </c>
      <c r="E200" s="204" t="s">
        <v>415</v>
      </c>
      <c r="F200" s="205" t="s">
        <v>416</v>
      </c>
      <c r="G200" s="206" t="s">
        <v>231</v>
      </c>
      <c r="H200" s="207">
        <v>45</v>
      </c>
      <c r="I200" s="208"/>
      <c r="J200" s="209">
        <f>ROUND(I200*H200,2)</f>
        <v>0</v>
      </c>
      <c r="K200" s="210"/>
      <c r="L200" s="39"/>
      <c r="M200" s="211" t="s">
        <v>1</v>
      </c>
      <c r="N200" s="212" t="s">
        <v>40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133</v>
      </c>
      <c r="AT200" s="201" t="s">
        <v>216</v>
      </c>
      <c r="AU200" s="201" t="s">
        <v>85</v>
      </c>
      <c r="AY200" s="17" t="s">
        <v>127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83</v>
      </c>
      <c r="BK200" s="202">
        <f>ROUND(I200*H200,2)</f>
        <v>0</v>
      </c>
      <c r="BL200" s="17" t="s">
        <v>133</v>
      </c>
      <c r="BM200" s="201" t="s">
        <v>417</v>
      </c>
    </row>
    <row r="201" spans="1:65" s="14" customFormat="1" ht="11.25">
      <c r="B201" s="224"/>
      <c r="C201" s="225"/>
      <c r="D201" s="215" t="s">
        <v>220</v>
      </c>
      <c r="E201" s="226" t="s">
        <v>1</v>
      </c>
      <c r="F201" s="227" t="s">
        <v>236</v>
      </c>
      <c r="G201" s="225"/>
      <c r="H201" s="228">
        <v>45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AT201" s="234" t="s">
        <v>220</v>
      </c>
      <c r="AU201" s="234" t="s">
        <v>85</v>
      </c>
      <c r="AV201" s="14" t="s">
        <v>85</v>
      </c>
      <c r="AW201" s="14" t="s">
        <v>32</v>
      </c>
      <c r="AX201" s="14" t="s">
        <v>83</v>
      </c>
      <c r="AY201" s="234" t="s">
        <v>127</v>
      </c>
    </row>
    <row r="202" spans="1:65" s="2" customFormat="1" ht="16.5" customHeight="1">
      <c r="A202" s="34"/>
      <c r="B202" s="35"/>
      <c r="C202" s="188" t="s">
        <v>418</v>
      </c>
      <c r="D202" s="188" t="s">
        <v>129</v>
      </c>
      <c r="E202" s="189" t="s">
        <v>419</v>
      </c>
      <c r="F202" s="190" t="s">
        <v>420</v>
      </c>
      <c r="G202" s="191" t="s">
        <v>421</v>
      </c>
      <c r="H202" s="192">
        <v>1.125</v>
      </c>
      <c r="I202" s="193"/>
      <c r="J202" s="194">
        <f>ROUND(I202*H202,2)</f>
        <v>0</v>
      </c>
      <c r="K202" s="195"/>
      <c r="L202" s="196"/>
      <c r="M202" s="197" t="s">
        <v>1</v>
      </c>
      <c r="N202" s="198" t="s">
        <v>40</v>
      </c>
      <c r="O202" s="71"/>
      <c r="P202" s="199">
        <f>O202*H202</f>
        <v>0</v>
      </c>
      <c r="Q202" s="199">
        <v>1E-3</v>
      </c>
      <c r="R202" s="199">
        <f>Q202*H202</f>
        <v>1.1250000000000001E-3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132</v>
      </c>
      <c r="AT202" s="201" t="s">
        <v>129</v>
      </c>
      <c r="AU202" s="201" t="s">
        <v>85</v>
      </c>
      <c r="AY202" s="17" t="s">
        <v>127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133</v>
      </c>
      <c r="BM202" s="201" t="s">
        <v>422</v>
      </c>
    </row>
    <row r="203" spans="1:65" s="14" customFormat="1" ht="11.25">
      <c r="B203" s="224"/>
      <c r="C203" s="225"/>
      <c r="D203" s="215" t="s">
        <v>220</v>
      </c>
      <c r="E203" s="226" t="s">
        <v>1</v>
      </c>
      <c r="F203" s="227" t="s">
        <v>423</v>
      </c>
      <c r="G203" s="225"/>
      <c r="H203" s="228">
        <v>1.125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220</v>
      </c>
      <c r="AU203" s="234" t="s">
        <v>85</v>
      </c>
      <c r="AV203" s="14" t="s">
        <v>85</v>
      </c>
      <c r="AW203" s="14" t="s">
        <v>32</v>
      </c>
      <c r="AX203" s="14" t="s">
        <v>83</v>
      </c>
      <c r="AY203" s="234" t="s">
        <v>127</v>
      </c>
    </row>
    <row r="204" spans="1:65" s="2" customFormat="1" ht="21.75" customHeight="1">
      <c r="A204" s="34"/>
      <c r="B204" s="35"/>
      <c r="C204" s="203" t="s">
        <v>424</v>
      </c>
      <c r="D204" s="203" t="s">
        <v>216</v>
      </c>
      <c r="E204" s="204" t="s">
        <v>425</v>
      </c>
      <c r="F204" s="205" t="s">
        <v>426</v>
      </c>
      <c r="G204" s="206" t="s">
        <v>231</v>
      </c>
      <c r="H204" s="207">
        <v>235.5</v>
      </c>
      <c r="I204" s="208"/>
      <c r="J204" s="209">
        <f>ROUND(I204*H204,2)</f>
        <v>0</v>
      </c>
      <c r="K204" s="210"/>
      <c r="L204" s="39"/>
      <c r="M204" s="211" t="s">
        <v>1</v>
      </c>
      <c r="N204" s="212" t="s">
        <v>40</v>
      </c>
      <c r="O204" s="71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1" t="s">
        <v>133</v>
      </c>
      <c r="AT204" s="201" t="s">
        <v>216</v>
      </c>
      <c r="AU204" s="201" t="s">
        <v>85</v>
      </c>
      <c r="AY204" s="17" t="s">
        <v>127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" t="s">
        <v>83</v>
      </c>
      <c r="BK204" s="202">
        <f>ROUND(I204*H204,2)</f>
        <v>0</v>
      </c>
      <c r="BL204" s="17" t="s">
        <v>133</v>
      </c>
      <c r="BM204" s="201" t="s">
        <v>427</v>
      </c>
    </row>
    <row r="205" spans="1:65" s="14" customFormat="1" ht="11.25">
      <c r="B205" s="224"/>
      <c r="C205" s="225"/>
      <c r="D205" s="215" t="s">
        <v>220</v>
      </c>
      <c r="E205" s="226" t="s">
        <v>1</v>
      </c>
      <c r="F205" s="227" t="s">
        <v>428</v>
      </c>
      <c r="G205" s="225"/>
      <c r="H205" s="228">
        <v>235.5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220</v>
      </c>
      <c r="AU205" s="234" t="s">
        <v>85</v>
      </c>
      <c r="AV205" s="14" t="s">
        <v>85</v>
      </c>
      <c r="AW205" s="14" t="s">
        <v>32</v>
      </c>
      <c r="AX205" s="14" t="s">
        <v>83</v>
      </c>
      <c r="AY205" s="234" t="s">
        <v>127</v>
      </c>
    </row>
    <row r="206" spans="1:65" s="2" customFormat="1" ht="16.5" customHeight="1">
      <c r="A206" s="34"/>
      <c r="B206" s="35"/>
      <c r="C206" s="188" t="s">
        <v>429</v>
      </c>
      <c r="D206" s="188" t="s">
        <v>129</v>
      </c>
      <c r="E206" s="189" t="s">
        <v>430</v>
      </c>
      <c r="F206" s="190" t="s">
        <v>431</v>
      </c>
      <c r="G206" s="191" t="s">
        <v>421</v>
      </c>
      <c r="H206" s="192">
        <v>0.08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40</v>
      </c>
      <c r="O206" s="71"/>
      <c r="P206" s="199">
        <f>O206*H206</f>
        <v>0</v>
      </c>
      <c r="Q206" s="199">
        <v>1E-3</v>
      </c>
      <c r="R206" s="199">
        <f>Q206*H206</f>
        <v>8.0000000000000007E-5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132</v>
      </c>
      <c r="AT206" s="201" t="s">
        <v>129</v>
      </c>
      <c r="AU206" s="201" t="s">
        <v>85</v>
      </c>
      <c r="AY206" s="17" t="s">
        <v>127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133</v>
      </c>
      <c r="BM206" s="201" t="s">
        <v>432</v>
      </c>
    </row>
    <row r="207" spans="1:65" s="14" customFormat="1" ht="11.25">
      <c r="B207" s="224"/>
      <c r="C207" s="225"/>
      <c r="D207" s="215" t="s">
        <v>220</v>
      </c>
      <c r="E207" s="226" t="s">
        <v>1</v>
      </c>
      <c r="F207" s="227" t="s">
        <v>433</v>
      </c>
      <c r="G207" s="225"/>
      <c r="H207" s="228">
        <v>0.08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220</v>
      </c>
      <c r="AU207" s="234" t="s">
        <v>85</v>
      </c>
      <c r="AV207" s="14" t="s">
        <v>85</v>
      </c>
      <c r="AW207" s="14" t="s">
        <v>32</v>
      </c>
      <c r="AX207" s="14" t="s">
        <v>83</v>
      </c>
      <c r="AY207" s="234" t="s">
        <v>127</v>
      </c>
    </row>
    <row r="208" spans="1:65" s="2" customFormat="1" ht="21.75" customHeight="1">
      <c r="A208" s="34"/>
      <c r="B208" s="35"/>
      <c r="C208" s="203" t="s">
        <v>434</v>
      </c>
      <c r="D208" s="203" t="s">
        <v>216</v>
      </c>
      <c r="E208" s="204" t="s">
        <v>435</v>
      </c>
      <c r="F208" s="205" t="s">
        <v>436</v>
      </c>
      <c r="G208" s="206" t="s">
        <v>231</v>
      </c>
      <c r="H208" s="207">
        <v>62</v>
      </c>
      <c r="I208" s="208"/>
      <c r="J208" s="209">
        <f>ROUND(I208*H208,2)</f>
        <v>0</v>
      </c>
      <c r="K208" s="210"/>
      <c r="L208" s="39"/>
      <c r="M208" s="211" t="s">
        <v>1</v>
      </c>
      <c r="N208" s="212" t="s">
        <v>40</v>
      </c>
      <c r="O208" s="7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133</v>
      </c>
      <c r="AT208" s="201" t="s">
        <v>216</v>
      </c>
      <c r="AU208" s="201" t="s">
        <v>85</v>
      </c>
      <c r="AY208" s="17" t="s">
        <v>127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" t="s">
        <v>83</v>
      </c>
      <c r="BK208" s="202">
        <f>ROUND(I208*H208,2)</f>
        <v>0</v>
      </c>
      <c r="BL208" s="17" t="s">
        <v>133</v>
      </c>
      <c r="BM208" s="201" t="s">
        <v>437</v>
      </c>
    </row>
    <row r="209" spans="1:65" s="14" customFormat="1" ht="11.25">
      <c r="B209" s="224"/>
      <c r="C209" s="225"/>
      <c r="D209" s="215" t="s">
        <v>220</v>
      </c>
      <c r="E209" s="226" t="s">
        <v>1</v>
      </c>
      <c r="F209" s="227" t="s">
        <v>260</v>
      </c>
      <c r="G209" s="225"/>
      <c r="H209" s="228">
        <v>62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32</v>
      </c>
      <c r="AX209" s="14" t="s">
        <v>83</v>
      </c>
      <c r="AY209" s="234" t="s">
        <v>127</v>
      </c>
    </row>
    <row r="210" spans="1:65" s="2" customFormat="1" ht="21.75" customHeight="1">
      <c r="A210" s="34"/>
      <c r="B210" s="35"/>
      <c r="C210" s="203" t="s">
        <v>438</v>
      </c>
      <c r="D210" s="203" t="s">
        <v>216</v>
      </c>
      <c r="E210" s="204" t="s">
        <v>439</v>
      </c>
      <c r="F210" s="205" t="s">
        <v>440</v>
      </c>
      <c r="G210" s="206" t="s">
        <v>231</v>
      </c>
      <c r="H210" s="207">
        <v>62</v>
      </c>
      <c r="I210" s="208"/>
      <c r="J210" s="209">
        <f>ROUND(I210*H210,2)</f>
        <v>0</v>
      </c>
      <c r="K210" s="210"/>
      <c r="L210" s="39"/>
      <c r="M210" s="211" t="s">
        <v>1</v>
      </c>
      <c r="N210" s="212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133</v>
      </c>
      <c r="AT210" s="201" t="s">
        <v>216</v>
      </c>
      <c r="AU210" s="201" t="s">
        <v>85</v>
      </c>
      <c r="AY210" s="17" t="s">
        <v>127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133</v>
      </c>
      <c r="BM210" s="201" t="s">
        <v>441</v>
      </c>
    </row>
    <row r="211" spans="1:65" s="14" customFormat="1" ht="11.25">
      <c r="B211" s="224"/>
      <c r="C211" s="225"/>
      <c r="D211" s="215" t="s">
        <v>220</v>
      </c>
      <c r="E211" s="226" t="s">
        <v>1</v>
      </c>
      <c r="F211" s="227" t="s">
        <v>260</v>
      </c>
      <c r="G211" s="225"/>
      <c r="H211" s="228">
        <v>62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AT211" s="234" t="s">
        <v>220</v>
      </c>
      <c r="AU211" s="234" t="s">
        <v>85</v>
      </c>
      <c r="AV211" s="14" t="s">
        <v>85</v>
      </c>
      <c r="AW211" s="14" t="s">
        <v>32</v>
      </c>
      <c r="AX211" s="14" t="s">
        <v>83</v>
      </c>
      <c r="AY211" s="234" t="s">
        <v>127</v>
      </c>
    </row>
    <row r="212" spans="1:65" s="2" customFormat="1" ht="16.5" customHeight="1">
      <c r="A212" s="34"/>
      <c r="B212" s="35"/>
      <c r="C212" s="203" t="s">
        <v>442</v>
      </c>
      <c r="D212" s="203" t="s">
        <v>216</v>
      </c>
      <c r="E212" s="204" t="s">
        <v>443</v>
      </c>
      <c r="F212" s="205" t="s">
        <v>444</v>
      </c>
      <c r="G212" s="206" t="s">
        <v>231</v>
      </c>
      <c r="H212" s="207">
        <v>62</v>
      </c>
      <c r="I212" s="208"/>
      <c r="J212" s="209">
        <f>ROUND(I212*H212,2)</f>
        <v>0</v>
      </c>
      <c r="K212" s="210"/>
      <c r="L212" s="39"/>
      <c r="M212" s="211" t="s">
        <v>1</v>
      </c>
      <c r="N212" s="212" t="s">
        <v>40</v>
      </c>
      <c r="O212" s="7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133</v>
      </c>
      <c r="AT212" s="201" t="s">
        <v>216</v>
      </c>
      <c r="AU212" s="201" t="s">
        <v>85</v>
      </c>
      <c r="AY212" s="17" t="s">
        <v>127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83</v>
      </c>
      <c r="BK212" s="202">
        <f>ROUND(I212*H212,2)</f>
        <v>0</v>
      </c>
      <c r="BL212" s="17" t="s">
        <v>133</v>
      </c>
      <c r="BM212" s="201" t="s">
        <v>445</v>
      </c>
    </row>
    <row r="213" spans="1:65" s="14" customFormat="1" ht="11.25">
      <c r="B213" s="224"/>
      <c r="C213" s="225"/>
      <c r="D213" s="215" t="s">
        <v>220</v>
      </c>
      <c r="E213" s="226" t="s">
        <v>1</v>
      </c>
      <c r="F213" s="227" t="s">
        <v>260</v>
      </c>
      <c r="G213" s="225"/>
      <c r="H213" s="228">
        <v>62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220</v>
      </c>
      <c r="AU213" s="234" t="s">
        <v>85</v>
      </c>
      <c r="AV213" s="14" t="s">
        <v>85</v>
      </c>
      <c r="AW213" s="14" t="s">
        <v>32</v>
      </c>
      <c r="AX213" s="14" t="s">
        <v>83</v>
      </c>
      <c r="AY213" s="234" t="s">
        <v>127</v>
      </c>
    </row>
    <row r="214" spans="1:65" s="2" customFormat="1" ht="33" customHeight="1">
      <c r="A214" s="34"/>
      <c r="B214" s="35"/>
      <c r="C214" s="203" t="s">
        <v>446</v>
      </c>
      <c r="D214" s="203" t="s">
        <v>216</v>
      </c>
      <c r="E214" s="204" t="s">
        <v>447</v>
      </c>
      <c r="F214" s="205" t="s">
        <v>448</v>
      </c>
      <c r="G214" s="206" t="s">
        <v>281</v>
      </c>
      <c r="H214" s="207">
        <v>5.0000000000000001E-3</v>
      </c>
      <c r="I214" s="208"/>
      <c r="J214" s="209">
        <f>ROUND(I214*H214,2)</f>
        <v>0</v>
      </c>
      <c r="K214" s="210"/>
      <c r="L214" s="39"/>
      <c r="M214" s="211" t="s">
        <v>1</v>
      </c>
      <c r="N214" s="212" t="s">
        <v>40</v>
      </c>
      <c r="O214" s="7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133</v>
      </c>
      <c r="AT214" s="201" t="s">
        <v>216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133</v>
      </c>
      <c r="BM214" s="201" t="s">
        <v>449</v>
      </c>
    </row>
    <row r="215" spans="1:65" s="14" customFormat="1" ht="11.25">
      <c r="B215" s="224"/>
      <c r="C215" s="225"/>
      <c r="D215" s="215" t="s">
        <v>220</v>
      </c>
      <c r="E215" s="226" t="s">
        <v>1</v>
      </c>
      <c r="F215" s="227" t="s">
        <v>450</v>
      </c>
      <c r="G215" s="225"/>
      <c r="H215" s="228">
        <v>5.0000000000000001E-3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220</v>
      </c>
      <c r="AU215" s="234" t="s">
        <v>85</v>
      </c>
      <c r="AV215" s="14" t="s">
        <v>85</v>
      </c>
      <c r="AW215" s="14" t="s">
        <v>32</v>
      </c>
      <c r="AX215" s="14" t="s">
        <v>83</v>
      </c>
      <c r="AY215" s="234" t="s">
        <v>127</v>
      </c>
    </row>
    <row r="216" spans="1:65" s="2" customFormat="1" ht="33" customHeight="1">
      <c r="A216" s="34"/>
      <c r="B216" s="35"/>
      <c r="C216" s="203" t="s">
        <v>451</v>
      </c>
      <c r="D216" s="203" t="s">
        <v>216</v>
      </c>
      <c r="E216" s="204" t="s">
        <v>452</v>
      </c>
      <c r="F216" s="205" t="s">
        <v>453</v>
      </c>
      <c r="G216" s="206" t="s">
        <v>231</v>
      </c>
      <c r="H216" s="207">
        <v>45</v>
      </c>
      <c r="I216" s="208"/>
      <c r="J216" s="209">
        <f>ROUND(I216*H216,2)</f>
        <v>0</v>
      </c>
      <c r="K216" s="210"/>
      <c r="L216" s="39"/>
      <c r="M216" s="211" t="s">
        <v>1</v>
      </c>
      <c r="N216" s="212" t="s">
        <v>40</v>
      </c>
      <c r="O216" s="7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133</v>
      </c>
      <c r="AT216" s="201" t="s">
        <v>216</v>
      </c>
      <c r="AU216" s="201" t="s">
        <v>85</v>
      </c>
      <c r="AY216" s="17" t="s">
        <v>127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83</v>
      </c>
      <c r="BK216" s="202">
        <f>ROUND(I216*H216,2)</f>
        <v>0</v>
      </c>
      <c r="BL216" s="17" t="s">
        <v>133</v>
      </c>
      <c r="BM216" s="201" t="s">
        <v>454</v>
      </c>
    </row>
    <row r="217" spans="1:65" s="14" customFormat="1" ht="11.25">
      <c r="B217" s="224"/>
      <c r="C217" s="225"/>
      <c r="D217" s="215" t="s">
        <v>220</v>
      </c>
      <c r="E217" s="226" t="s">
        <v>1</v>
      </c>
      <c r="F217" s="227" t="s">
        <v>236</v>
      </c>
      <c r="G217" s="225"/>
      <c r="H217" s="228">
        <v>45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220</v>
      </c>
      <c r="AU217" s="234" t="s">
        <v>85</v>
      </c>
      <c r="AV217" s="14" t="s">
        <v>85</v>
      </c>
      <c r="AW217" s="14" t="s">
        <v>32</v>
      </c>
      <c r="AX217" s="14" t="s">
        <v>83</v>
      </c>
      <c r="AY217" s="234" t="s">
        <v>127</v>
      </c>
    </row>
    <row r="218" spans="1:65" s="2" customFormat="1" ht="16.5" customHeight="1">
      <c r="A218" s="34"/>
      <c r="B218" s="35"/>
      <c r="C218" s="188" t="s">
        <v>455</v>
      </c>
      <c r="D218" s="188" t="s">
        <v>129</v>
      </c>
      <c r="E218" s="189" t="s">
        <v>456</v>
      </c>
      <c r="F218" s="190" t="s">
        <v>457</v>
      </c>
      <c r="G218" s="191" t="s">
        <v>243</v>
      </c>
      <c r="H218" s="192">
        <v>2.7</v>
      </c>
      <c r="I218" s="193"/>
      <c r="J218" s="194">
        <f>ROUND(I218*H218,2)</f>
        <v>0</v>
      </c>
      <c r="K218" s="195"/>
      <c r="L218" s="196"/>
      <c r="M218" s="197" t="s">
        <v>1</v>
      </c>
      <c r="N218" s="198" t="s">
        <v>40</v>
      </c>
      <c r="O218" s="7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132</v>
      </c>
      <c r="AT218" s="201" t="s">
        <v>129</v>
      </c>
      <c r="AU218" s="201" t="s">
        <v>85</v>
      </c>
      <c r="AY218" s="17" t="s">
        <v>127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83</v>
      </c>
      <c r="BK218" s="202">
        <f>ROUND(I218*H218,2)</f>
        <v>0</v>
      </c>
      <c r="BL218" s="17" t="s">
        <v>133</v>
      </c>
      <c r="BM218" s="201" t="s">
        <v>458</v>
      </c>
    </row>
    <row r="219" spans="1:65" s="13" customFormat="1" ht="11.25">
      <c r="B219" s="213"/>
      <c r="C219" s="214"/>
      <c r="D219" s="215" t="s">
        <v>220</v>
      </c>
      <c r="E219" s="216" t="s">
        <v>1</v>
      </c>
      <c r="F219" s="217" t="s">
        <v>459</v>
      </c>
      <c r="G219" s="214"/>
      <c r="H219" s="216" t="s">
        <v>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220</v>
      </c>
      <c r="AU219" s="223" t="s">
        <v>85</v>
      </c>
      <c r="AV219" s="13" t="s">
        <v>83</v>
      </c>
      <c r="AW219" s="13" t="s">
        <v>32</v>
      </c>
      <c r="AX219" s="13" t="s">
        <v>75</v>
      </c>
      <c r="AY219" s="223" t="s">
        <v>127</v>
      </c>
    </row>
    <row r="220" spans="1:65" s="14" customFormat="1" ht="11.25">
      <c r="B220" s="224"/>
      <c r="C220" s="225"/>
      <c r="D220" s="215" t="s">
        <v>220</v>
      </c>
      <c r="E220" s="226" t="s">
        <v>1</v>
      </c>
      <c r="F220" s="227" t="s">
        <v>460</v>
      </c>
      <c r="G220" s="225"/>
      <c r="H220" s="228">
        <v>2.7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220</v>
      </c>
      <c r="AU220" s="234" t="s">
        <v>85</v>
      </c>
      <c r="AV220" s="14" t="s">
        <v>85</v>
      </c>
      <c r="AW220" s="14" t="s">
        <v>32</v>
      </c>
      <c r="AX220" s="14" t="s">
        <v>83</v>
      </c>
      <c r="AY220" s="234" t="s">
        <v>127</v>
      </c>
    </row>
    <row r="221" spans="1:65" s="2" customFormat="1" ht="16.5" customHeight="1">
      <c r="A221" s="34"/>
      <c r="B221" s="35"/>
      <c r="C221" s="188" t="s">
        <v>461</v>
      </c>
      <c r="D221" s="188" t="s">
        <v>129</v>
      </c>
      <c r="E221" s="189" t="s">
        <v>462</v>
      </c>
      <c r="F221" s="190" t="s">
        <v>463</v>
      </c>
      <c r="G221" s="191" t="s">
        <v>231</v>
      </c>
      <c r="H221" s="192">
        <v>28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40</v>
      </c>
      <c r="O221" s="71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132</v>
      </c>
      <c r="AT221" s="201" t="s">
        <v>129</v>
      </c>
      <c r="AU221" s="201" t="s">
        <v>85</v>
      </c>
      <c r="AY221" s="17" t="s">
        <v>127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83</v>
      </c>
      <c r="BK221" s="202">
        <f>ROUND(I221*H221,2)</f>
        <v>0</v>
      </c>
      <c r="BL221" s="17" t="s">
        <v>133</v>
      </c>
      <c r="BM221" s="201" t="s">
        <v>464</v>
      </c>
    </row>
    <row r="222" spans="1:65" s="13" customFormat="1" ht="11.25">
      <c r="B222" s="213"/>
      <c r="C222" s="214"/>
      <c r="D222" s="215" t="s">
        <v>220</v>
      </c>
      <c r="E222" s="216" t="s">
        <v>1</v>
      </c>
      <c r="F222" s="217" t="s">
        <v>283</v>
      </c>
      <c r="G222" s="214"/>
      <c r="H222" s="216" t="s">
        <v>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220</v>
      </c>
      <c r="AU222" s="223" t="s">
        <v>85</v>
      </c>
      <c r="AV222" s="13" t="s">
        <v>83</v>
      </c>
      <c r="AW222" s="13" t="s">
        <v>32</v>
      </c>
      <c r="AX222" s="13" t="s">
        <v>75</v>
      </c>
      <c r="AY222" s="223" t="s">
        <v>127</v>
      </c>
    </row>
    <row r="223" spans="1:65" s="14" customFormat="1" ht="11.25">
      <c r="B223" s="224"/>
      <c r="C223" s="225"/>
      <c r="D223" s="215" t="s">
        <v>220</v>
      </c>
      <c r="E223" s="226" t="s">
        <v>1</v>
      </c>
      <c r="F223" s="227" t="s">
        <v>465</v>
      </c>
      <c r="G223" s="225"/>
      <c r="H223" s="228">
        <v>28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220</v>
      </c>
      <c r="AU223" s="234" t="s">
        <v>85</v>
      </c>
      <c r="AV223" s="14" t="s">
        <v>85</v>
      </c>
      <c r="AW223" s="14" t="s">
        <v>32</v>
      </c>
      <c r="AX223" s="14" t="s">
        <v>83</v>
      </c>
      <c r="AY223" s="234" t="s">
        <v>127</v>
      </c>
    </row>
    <row r="224" spans="1:65" s="2" customFormat="1" ht="16.5" customHeight="1">
      <c r="A224" s="34"/>
      <c r="B224" s="35"/>
      <c r="C224" s="188" t="s">
        <v>466</v>
      </c>
      <c r="D224" s="188" t="s">
        <v>129</v>
      </c>
      <c r="E224" s="189" t="s">
        <v>467</v>
      </c>
      <c r="F224" s="190" t="s">
        <v>468</v>
      </c>
      <c r="G224" s="191" t="s">
        <v>231</v>
      </c>
      <c r="H224" s="192">
        <v>28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40</v>
      </c>
      <c r="O224" s="71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1" t="s">
        <v>132</v>
      </c>
      <c r="AT224" s="201" t="s">
        <v>129</v>
      </c>
      <c r="AU224" s="201" t="s">
        <v>85</v>
      </c>
      <c r="AY224" s="17" t="s">
        <v>127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" t="s">
        <v>83</v>
      </c>
      <c r="BK224" s="202">
        <f>ROUND(I224*H224,2)</f>
        <v>0</v>
      </c>
      <c r="BL224" s="17" t="s">
        <v>133</v>
      </c>
      <c r="BM224" s="201" t="s">
        <v>469</v>
      </c>
    </row>
    <row r="225" spans="1:65" s="2" customFormat="1" ht="16.5" customHeight="1">
      <c r="A225" s="34"/>
      <c r="B225" s="35"/>
      <c r="C225" s="203" t="s">
        <v>236</v>
      </c>
      <c r="D225" s="203" t="s">
        <v>216</v>
      </c>
      <c r="E225" s="204" t="s">
        <v>470</v>
      </c>
      <c r="F225" s="205" t="s">
        <v>471</v>
      </c>
      <c r="G225" s="206" t="s">
        <v>243</v>
      </c>
      <c r="H225" s="207">
        <v>0.67500000000000004</v>
      </c>
      <c r="I225" s="208"/>
      <c r="J225" s="209">
        <f>ROUND(I225*H225,2)</f>
        <v>0</v>
      </c>
      <c r="K225" s="210"/>
      <c r="L225" s="39"/>
      <c r="M225" s="211" t="s">
        <v>1</v>
      </c>
      <c r="N225" s="212" t="s">
        <v>40</v>
      </c>
      <c r="O225" s="7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133</v>
      </c>
      <c r="AT225" s="201" t="s">
        <v>216</v>
      </c>
      <c r="AU225" s="201" t="s">
        <v>85</v>
      </c>
      <c r="AY225" s="17" t="s">
        <v>127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83</v>
      </c>
      <c r="BK225" s="202">
        <f>ROUND(I225*H225,2)</f>
        <v>0</v>
      </c>
      <c r="BL225" s="17" t="s">
        <v>133</v>
      </c>
      <c r="BM225" s="201" t="s">
        <v>472</v>
      </c>
    </row>
    <row r="226" spans="1:65" s="13" customFormat="1" ht="11.25">
      <c r="B226" s="213"/>
      <c r="C226" s="214"/>
      <c r="D226" s="215" t="s">
        <v>220</v>
      </c>
      <c r="E226" s="216" t="s">
        <v>1</v>
      </c>
      <c r="F226" s="217" t="s">
        <v>459</v>
      </c>
      <c r="G226" s="214"/>
      <c r="H226" s="216" t="s">
        <v>1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220</v>
      </c>
      <c r="AU226" s="223" t="s">
        <v>85</v>
      </c>
      <c r="AV226" s="13" t="s">
        <v>83</v>
      </c>
      <c r="AW226" s="13" t="s">
        <v>32</v>
      </c>
      <c r="AX226" s="13" t="s">
        <v>75</v>
      </c>
      <c r="AY226" s="223" t="s">
        <v>127</v>
      </c>
    </row>
    <row r="227" spans="1:65" s="14" customFormat="1" ht="11.25">
      <c r="B227" s="224"/>
      <c r="C227" s="225"/>
      <c r="D227" s="215" t="s">
        <v>220</v>
      </c>
      <c r="E227" s="226" t="s">
        <v>267</v>
      </c>
      <c r="F227" s="227" t="s">
        <v>473</v>
      </c>
      <c r="G227" s="225"/>
      <c r="H227" s="228">
        <v>0.67500000000000004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220</v>
      </c>
      <c r="AU227" s="234" t="s">
        <v>85</v>
      </c>
      <c r="AV227" s="14" t="s">
        <v>85</v>
      </c>
      <c r="AW227" s="14" t="s">
        <v>32</v>
      </c>
      <c r="AX227" s="14" t="s">
        <v>83</v>
      </c>
      <c r="AY227" s="234" t="s">
        <v>127</v>
      </c>
    </row>
    <row r="228" spans="1:65" s="2" customFormat="1" ht="21.75" customHeight="1">
      <c r="A228" s="34"/>
      <c r="B228" s="35"/>
      <c r="C228" s="203" t="s">
        <v>266</v>
      </c>
      <c r="D228" s="203" t="s">
        <v>216</v>
      </c>
      <c r="E228" s="204" t="s">
        <v>474</v>
      </c>
      <c r="F228" s="205" t="s">
        <v>475</v>
      </c>
      <c r="G228" s="206" t="s">
        <v>243</v>
      </c>
      <c r="H228" s="207">
        <v>0.67500000000000004</v>
      </c>
      <c r="I228" s="208"/>
      <c r="J228" s="209">
        <f>ROUND(I228*H228,2)</f>
        <v>0</v>
      </c>
      <c r="K228" s="210"/>
      <c r="L228" s="39"/>
      <c r="M228" s="211" t="s">
        <v>1</v>
      </c>
      <c r="N228" s="212" t="s">
        <v>40</v>
      </c>
      <c r="O228" s="7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133</v>
      </c>
      <c r="AT228" s="201" t="s">
        <v>216</v>
      </c>
      <c r="AU228" s="201" t="s">
        <v>85</v>
      </c>
      <c r="AY228" s="17" t="s">
        <v>127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83</v>
      </c>
      <c r="BK228" s="202">
        <f>ROUND(I228*H228,2)</f>
        <v>0</v>
      </c>
      <c r="BL228" s="17" t="s">
        <v>133</v>
      </c>
      <c r="BM228" s="201" t="s">
        <v>476</v>
      </c>
    </row>
    <row r="229" spans="1:65" s="14" customFormat="1" ht="11.25">
      <c r="B229" s="224"/>
      <c r="C229" s="225"/>
      <c r="D229" s="215" t="s">
        <v>220</v>
      </c>
      <c r="E229" s="226" t="s">
        <v>1</v>
      </c>
      <c r="F229" s="227" t="s">
        <v>267</v>
      </c>
      <c r="G229" s="225"/>
      <c r="H229" s="228">
        <v>0.67500000000000004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AT229" s="234" t="s">
        <v>220</v>
      </c>
      <c r="AU229" s="234" t="s">
        <v>85</v>
      </c>
      <c r="AV229" s="14" t="s">
        <v>85</v>
      </c>
      <c r="AW229" s="14" t="s">
        <v>32</v>
      </c>
      <c r="AX229" s="14" t="s">
        <v>83</v>
      </c>
      <c r="AY229" s="234" t="s">
        <v>127</v>
      </c>
    </row>
    <row r="230" spans="1:65" s="2" customFormat="1" ht="24.2" customHeight="1">
      <c r="A230" s="34"/>
      <c r="B230" s="35"/>
      <c r="C230" s="203" t="s">
        <v>477</v>
      </c>
      <c r="D230" s="203" t="s">
        <v>216</v>
      </c>
      <c r="E230" s="204" t="s">
        <v>478</v>
      </c>
      <c r="F230" s="205" t="s">
        <v>479</v>
      </c>
      <c r="G230" s="206" t="s">
        <v>243</v>
      </c>
      <c r="H230" s="207">
        <v>16.2</v>
      </c>
      <c r="I230" s="208"/>
      <c r="J230" s="209">
        <f>ROUND(I230*H230,2)</f>
        <v>0</v>
      </c>
      <c r="K230" s="210"/>
      <c r="L230" s="39"/>
      <c r="M230" s="211" t="s">
        <v>1</v>
      </c>
      <c r="N230" s="212" t="s">
        <v>40</v>
      </c>
      <c r="O230" s="71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133</v>
      </c>
      <c r="AT230" s="201" t="s">
        <v>216</v>
      </c>
      <c r="AU230" s="201" t="s">
        <v>85</v>
      </c>
      <c r="AY230" s="17" t="s">
        <v>127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" t="s">
        <v>83</v>
      </c>
      <c r="BK230" s="202">
        <f>ROUND(I230*H230,2)</f>
        <v>0</v>
      </c>
      <c r="BL230" s="17" t="s">
        <v>133</v>
      </c>
      <c r="BM230" s="201" t="s">
        <v>480</v>
      </c>
    </row>
    <row r="231" spans="1:65" s="14" customFormat="1" ht="11.25">
      <c r="B231" s="224"/>
      <c r="C231" s="225"/>
      <c r="D231" s="215" t="s">
        <v>220</v>
      </c>
      <c r="E231" s="226" t="s">
        <v>1</v>
      </c>
      <c r="F231" s="227" t="s">
        <v>481</v>
      </c>
      <c r="G231" s="225"/>
      <c r="H231" s="228">
        <v>16.2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220</v>
      </c>
      <c r="AU231" s="234" t="s">
        <v>85</v>
      </c>
      <c r="AV231" s="14" t="s">
        <v>85</v>
      </c>
      <c r="AW231" s="14" t="s">
        <v>32</v>
      </c>
      <c r="AX231" s="14" t="s">
        <v>83</v>
      </c>
      <c r="AY231" s="234" t="s">
        <v>127</v>
      </c>
    </row>
    <row r="232" spans="1:65" s="2" customFormat="1" ht="16.5" customHeight="1">
      <c r="A232" s="34"/>
      <c r="B232" s="35"/>
      <c r="C232" s="188" t="s">
        <v>482</v>
      </c>
      <c r="D232" s="188" t="s">
        <v>129</v>
      </c>
      <c r="E232" s="189" t="s">
        <v>483</v>
      </c>
      <c r="F232" s="190" t="s">
        <v>484</v>
      </c>
      <c r="G232" s="191" t="s">
        <v>131</v>
      </c>
      <c r="H232" s="192">
        <v>30</v>
      </c>
      <c r="I232" s="193"/>
      <c r="J232" s="194">
        <f>ROUND(I232*H232,2)</f>
        <v>0</v>
      </c>
      <c r="K232" s="195"/>
      <c r="L232" s="196"/>
      <c r="M232" s="197" t="s">
        <v>1</v>
      </c>
      <c r="N232" s="198" t="s">
        <v>40</v>
      </c>
      <c r="O232" s="71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132</v>
      </c>
      <c r="AT232" s="201" t="s">
        <v>129</v>
      </c>
      <c r="AU232" s="201" t="s">
        <v>85</v>
      </c>
      <c r="AY232" s="17" t="s">
        <v>127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" t="s">
        <v>83</v>
      </c>
      <c r="BK232" s="202">
        <f>ROUND(I232*H232,2)</f>
        <v>0</v>
      </c>
      <c r="BL232" s="17" t="s">
        <v>133</v>
      </c>
      <c r="BM232" s="201" t="s">
        <v>485</v>
      </c>
    </row>
    <row r="233" spans="1:65" s="2" customFormat="1" ht="16.5" customHeight="1">
      <c r="A233" s="34"/>
      <c r="B233" s="35"/>
      <c r="C233" s="188" t="s">
        <v>486</v>
      </c>
      <c r="D233" s="188" t="s">
        <v>129</v>
      </c>
      <c r="E233" s="189" t="s">
        <v>487</v>
      </c>
      <c r="F233" s="190" t="s">
        <v>488</v>
      </c>
      <c r="G233" s="191" t="s">
        <v>131</v>
      </c>
      <c r="H233" s="192">
        <v>2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40</v>
      </c>
      <c r="O233" s="71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132</v>
      </c>
      <c r="AT233" s="201" t="s">
        <v>129</v>
      </c>
      <c r="AU233" s="201" t="s">
        <v>85</v>
      </c>
      <c r="AY233" s="17" t="s">
        <v>127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133</v>
      </c>
      <c r="BM233" s="201" t="s">
        <v>489</v>
      </c>
    </row>
    <row r="234" spans="1:65" s="2" customFormat="1" ht="37.9" customHeight="1">
      <c r="A234" s="34"/>
      <c r="B234" s="35"/>
      <c r="C234" s="188" t="s">
        <v>490</v>
      </c>
      <c r="D234" s="188" t="s">
        <v>129</v>
      </c>
      <c r="E234" s="189" t="s">
        <v>491</v>
      </c>
      <c r="F234" s="190" t="s">
        <v>492</v>
      </c>
      <c r="G234" s="191" t="s">
        <v>131</v>
      </c>
      <c r="H234" s="192">
        <v>2</v>
      </c>
      <c r="I234" s="193"/>
      <c r="J234" s="194">
        <f>ROUND(I234*H234,2)</f>
        <v>0</v>
      </c>
      <c r="K234" s="195"/>
      <c r="L234" s="196"/>
      <c r="M234" s="197" t="s">
        <v>1</v>
      </c>
      <c r="N234" s="198" t="s">
        <v>40</v>
      </c>
      <c r="O234" s="7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132</v>
      </c>
      <c r="AT234" s="201" t="s">
        <v>129</v>
      </c>
      <c r="AU234" s="201" t="s">
        <v>85</v>
      </c>
      <c r="AY234" s="17" t="s">
        <v>127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" t="s">
        <v>83</v>
      </c>
      <c r="BK234" s="202">
        <f>ROUND(I234*H234,2)</f>
        <v>0</v>
      </c>
      <c r="BL234" s="17" t="s">
        <v>133</v>
      </c>
      <c r="BM234" s="201" t="s">
        <v>493</v>
      </c>
    </row>
    <row r="235" spans="1:65" s="2" customFormat="1" ht="33" customHeight="1">
      <c r="A235" s="34"/>
      <c r="B235" s="35"/>
      <c r="C235" s="188" t="s">
        <v>494</v>
      </c>
      <c r="D235" s="188" t="s">
        <v>129</v>
      </c>
      <c r="E235" s="189" t="s">
        <v>495</v>
      </c>
      <c r="F235" s="190" t="s">
        <v>496</v>
      </c>
      <c r="G235" s="191" t="s">
        <v>131</v>
      </c>
      <c r="H235" s="192">
        <v>1</v>
      </c>
      <c r="I235" s="193"/>
      <c r="J235" s="194">
        <f>ROUND(I235*H235,2)</f>
        <v>0</v>
      </c>
      <c r="K235" s="195"/>
      <c r="L235" s="196"/>
      <c r="M235" s="197" t="s">
        <v>1</v>
      </c>
      <c r="N235" s="198" t="s">
        <v>40</v>
      </c>
      <c r="O235" s="71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1" t="s">
        <v>132</v>
      </c>
      <c r="AT235" s="201" t="s">
        <v>129</v>
      </c>
      <c r="AU235" s="201" t="s">
        <v>85</v>
      </c>
      <c r="AY235" s="17" t="s">
        <v>127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" t="s">
        <v>83</v>
      </c>
      <c r="BK235" s="202">
        <f>ROUND(I235*H235,2)</f>
        <v>0</v>
      </c>
      <c r="BL235" s="17" t="s">
        <v>133</v>
      </c>
      <c r="BM235" s="201" t="s">
        <v>497</v>
      </c>
    </row>
    <row r="236" spans="1:65" s="12" customFormat="1" ht="22.9" customHeight="1">
      <c r="B236" s="172"/>
      <c r="C236" s="173"/>
      <c r="D236" s="174" t="s">
        <v>74</v>
      </c>
      <c r="E236" s="186" t="s">
        <v>85</v>
      </c>
      <c r="F236" s="186" t="s">
        <v>498</v>
      </c>
      <c r="G236" s="173"/>
      <c r="H236" s="173"/>
      <c r="I236" s="176"/>
      <c r="J236" s="187">
        <f>BK236</f>
        <v>0</v>
      </c>
      <c r="K236" s="173"/>
      <c r="L236" s="178"/>
      <c r="M236" s="179"/>
      <c r="N236" s="180"/>
      <c r="O236" s="180"/>
      <c r="P236" s="181">
        <f>SUM(P237:P243)</f>
        <v>0</v>
      </c>
      <c r="Q236" s="180"/>
      <c r="R236" s="181">
        <f>SUM(R237:R243)</f>
        <v>7.9321499999999989E-2</v>
      </c>
      <c r="S236" s="180"/>
      <c r="T236" s="182">
        <f>SUM(T237:T243)</f>
        <v>0</v>
      </c>
      <c r="AR236" s="183" t="s">
        <v>83</v>
      </c>
      <c r="AT236" s="184" t="s">
        <v>74</v>
      </c>
      <c r="AU236" s="184" t="s">
        <v>83</v>
      </c>
      <c r="AY236" s="183" t="s">
        <v>127</v>
      </c>
      <c r="BK236" s="185">
        <f>SUM(BK237:BK243)</f>
        <v>0</v>
      </c>
    </row>
    <row r="237" spans="1:65" s="2" customFormat="1" ht="24.2" customHeight="1">
      <c r="A237" s="34"/>
      <c r="B237" s="35"/>
      <c r="C237" s="203" t="s">
        <v>499</v>
      </c>
      <c r="D237" s="203" t="s">
        <v>216</v>
      </c>
      <c r="E237" s="204" t="s">
        <v>500</v>
      </c>
      <c r="F237" s="205" t="s">
        <v>501</v>
      </c>
      <c r="G237" s="206" t="s">
        <v>99</v>
      </c>
      <c r="H237" s="207">
        <v>45</v>
      </c>
      <c r="I237" s="208"/>
      <c r="J237" s="209">
        <f>ROUND(I237*H237,2)</f>
        <v>0</v>
      </c>
      <c r="K237" s="210"/>
      <c r="L237" s="39"/>
      <c r="M237" s="211" t="s">
        <v>1</v>
      </c>
      <c r="N237" s="212" t="s">
        <v>40</v>
      </c>
      <c r="O237" s="71"/>
      <c r="P237" s="199">
        <f>O237*H237</f>
        <v>0</v>
      </c>
      <c r="Q237" s="199">
        <v>4.8999999999999998E-4</v>
      </c>
      <c r="R237" s="199">
        <f>Q237*H237</f>
        <v>2.205E-2</v>
      </c>
      <c r="S237" s="199">
        <v>0</v>
      </c>
      <c r="T237" s="20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1" t="s">
        <v>133</v>
      </c>
      <c r="AT237" s="201" t="s">
        <v>216</v>
      </c>
      <c r="AU237" s="201" t="s">
        <v>85</v>
      </c>
      <c r="AY237" s="17" t="s">
        <v>127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" t="s">
        <v>83</v>
      </c>
      <c r="BK237" s="202">
        <f>ROUND(I237*H237,2)</f>
        <v>0</v>
      </c>
      <c r="BL237" s="17" t="s">
        <v>133</v>
      </c>
      <c r="BM237" s="201" t="s">
        <v>502</v>
      </c>
    </row>
    <row r="238" spans="1:65" s="13" customFormat="1" ht="11.25">
      <c r="B238" s="213"/>
      <c r="C238" s="214"/>
      <c r="D238" s="215" t="s">
        <v>220</v>
      </c>
      <c r="E238" s="216" t="s">
        <v>1</v>
      </c>
      <c r="F238" s="217" t="s">
        <v>283</v>
      </c>
      <c r="G238" s="214"/>
      <c r="H238" s="216" t="s">
        <v>1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220</v>
      </c>
      <c r="AU238" s="223" t="s">
        <v>85</v>
      </c>
      <c r="AV238" s="13" t="s">
        <v>83</v>
      </c>
      <c r="AW238" s="13" t="s">
        <v>32</v>
      </c>
      <c r="AX238" s="13" t="s">
        <v>75</v>
      </c>
      <c r="AY238" s="223" t="s">
        <v>127</v>
      </c>
    </row>
    <row r="239" spans="1:65" s="14" customFormat="1" ht="11.25">
      <c r="B239" s="224"/>
      <c r="C239" s="225"/>
      <c r="D239" s="215" t="s">
        <v>220</v>
      </c>
      <c r="E239" s="226" t="s">
        <v>235</v>
      </c>
      <c r="F239" s="227" t="s">
        <v>236</v>
      </c>
      <c r="G239" s="225"/>
      <c r="H239" s="228">
        <v>45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220</v>
      </c>
      <c r="AU239" s="234" t="s">
        <v>85</v>
      </c>
      <c r="AV239" s="14" t="s">
        <v>85</v>
      </c>
      <c r="AW239" s="14" t="s">
        <v>32</v>
      </c>
      <c r="AX239" s="14" t="s">
        <v>83</v>
      </c>
      <c r="AY239" s="234" t="s">
        <v>127</v>
      </c>
    </row>
    <row r="240" spans="1:65" s="2" customFormat="1" ht="24.2" customHeight="1">
      <c r="A240" s="34"/>
      <c r="B240" s="35"/>
      <c r="C240" s="203" t="s">
        <v>503</v>
      </c>
      <c r="D240" s="203" t="s">
        <v>216</v>
      </c>
      <c r="E240" s="204" t="s">
        <v>504</v>
      </c>
      <c r="F240" s="205" t="s">
        <v>505</v>
      </c>
      <c r="G240" s="206" t="s">
        <v>231</v>
      </c>
      <c r="H240" s="207">
        <v>104.13</v>
      </c>
      <c r="I240" s="208"/>
      <c r="J240" s="209">
        <f>ROUND(I240*H240,2)</f>
        <v>0</v>
      </c>
      <c r="K240" s="210"/>
      <c r="L240" s="39"/>
      <c r="M240" s="211" t="s">
        <v>1</v>
      </c>
      <c r="N240" s="212" t="s">
        <v>40</v>
      </c>
      <c r="O240" s="71"/>
      <c r="P240" s="199">
        <f>O240*H240</f>
        <v>0</v>
      </c>
      <c r="Q240" s="199">
        <v>1E-4</v>
      </c>
      <c r="R240" s="199">
        <f>Q240*H240</f>
        <v>1.0413E-2</v>
      </c>
      <c r="S240" s="199">
        <v>0</v>
      </c>
      <c r="T240" s="20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1" t="s">
        <v>133</v>
      </c>
      <c r="AT240" s="201" t="s">
        <v>216</v>
      </c>
      <c r="AU240" s="201" t="s">
        <v>85</v>
      </c>
      <c r="AY240" s="17" t="s">
        <v>127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7" t="s">
        <v>83</v>
      </c>
      <c r="BK240" s="202">
        <f>ROUND(I240*H240,2)</f>
        <v>0</v>
      </c>
      <c r="BL240" s="17" t="s">
        <v>133</v>
      </c>
      <c r="BM240" s="201" t="s">
        <v>506</v>
      </c>
    </row>
    <row r="241" spans="1:65" s="14" customFormat="1" ht="11.25">
      <c r="B241" s="224"/>
      <c r="C241" s="225"/>
      <c r="D241" s="215" t="s">
        <v>220</v>
      </c>
      <c r="E241" s="226" t="s">
        <v>1</v>
      </c>
      <c r="F241" s="227" t="s">
        <v>507</v>
      </c>
      <c r="G241" s="225"/>
      <c r="H241" s="228">
        <v>104.13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220</v>
      </c>
      <c r="AU241" s="234" t="s">
        <v>85</v>
      </c>
      <c r="AV241" s="14" t="s">
        <v>85</v>
      </c>
      <c r="AW241" s="14" t="s">
        <v>32</v>
      </c>
      <c r="AX241" s="14" t="s">
        <v>83</v>
      </c>
      <c r="AY241" s="234" t="s">
        <v>127</v>
      </c>
    </row>
    <row r="242" spans="1:65" s="2" customFormat="1" ht="16.5" customHeight="1">
      <c r="A242" s="34"/>
      <c r="B242" s="35"/>
      <c r="C242" s="188" t="s">
        <v>508</v>
      </c>
      <c r="D242" s="188" t="s">
        <v>129</v>
      </c>
      <c r="E242" s="189" t="s">
        <v>509</v>
      </c>
      <c r="F242" s="190" t="s">
        <v>510</v>
      </c>
      <c r="G242" s="191" t="s">
        <v>231</v>
      </c>
      <c r="H242" s="192">
        <v>156.19499999999999</v>
      </c>
      <c r="I242" s="193"/>
      <c r="J242" s="194">
        <f>ROUND(I242*H242,2)</f>
        <v>0</v>
      </c>
      <c r="K242" s="195"/>
      <c r="L242" s="196"/>
      <c r="M242" s="197" t="s">
        <v>1</v>
      </c>
      <c r="N242" s="198" t="s">
        <v>40</v>
      </c>
      <c r="O242" s="71"/>
      <c r="P242" s="199">
        <f>O242*H242</f>
        <v>0</v>
      </c>
      <c r="Q242" s="199">
        <v>2.9999999999999997E-4</v>
      </c>
      <c r="R242" s="199">
        <f>Q242*H242</f>
        <v>4.685849999999999E-2</v>
      </c>
      <c r="S242" s="199">
        <v>0</v>
      </c>
      <c r="T242" s="20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132</v>
      </c>
      <c r="AT242" s="201" t="s">
        <v>129</v>
      </c>
      <c r="AU242" s="201" t="s">
        <v>85</v>
      </c>
      <c r="AY242" s="17" t="s">
        <v>127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7" t="s">
        <v>83</v>
      </c>
      <c r="BK242" s="202">
        <f>ROUND(I242*H242,2)</f>
        <v>0</v>
      </c>
      <c r="BL242" s="17" t="s">
        <v>133</v>
      </c>
      <c r="BM242" s="201" t="s">
        <v>511</v>
      </c>
    </row>
    <row r="243" spans="1:65" s="14" customFormat="1" ht="11.25">
      <c r="B243" s="224"/>
      <c r="C243" s="225"/>
      <c r="D243" s="215" t="s">
        <v>220</v>
      </c>
      <c r="E243" s="226" t="s">
        <v>1</v>
      </c>
      <c r="F243" s="227" t="s">
        <v>512</v>
      </c>
      <c r="G243" s="225"/>
      <c r="H243" s="228">
        <v>156.19499999999999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AT243" s="234" t="s">
        <v>220</v>
      </c>
      <c r="AU243" s="234" t="s">
        <v>85</v>
      </c>
      <c r="AV243" s="14" t="s">
        <v>85</v>
      </c>
      <c r="AW243" s="14" t="s">
        <v>32</v>
      </c>
      <c r="AX243" s="14" t="s">
        <v>83</v>
      </c>
      <c r="AY243" s="234" t="s">
        <v>127</v>
      </c>
    </row>
    <row r="244" spans="1:65" s="12" customFormat="1" ht="22.9" customHeight="1">
      <c r="B244" s="172"/>
      <c r="C244" s="173"/>
      <c r="D244" s="174" t="s">
        <v>74</v>
      </c>
      <c r="E244" s="186" t="s">
        <v>133</v>
      </c>
      <c r="F244" s="186" t="s">
        <v>513</v>
      </c>
      <c r="G244" s="173"/>
      <c r="H244" s="173"/>
      <c r="I244" s="176"/>
      <c r="J244" s="187">
        <f>BK244</f>
        <v>0</v>
      </c>
      <c r="K244" s="173"/>
      <c r="L244" s="178"/>
      <c r="M244" s="179"/>
      <c r="N244" s="180"/>
      <c r="O244" s="180"/>
      <c r="P244" s="181">
        <f>SUM(P245:P246)</f>
        <v>0</v>
      </c>
      <c r="Q244" s="180"/>
      <c r="R244" s="181">
        <f>SUM(R245:R246)</f>
        <v>2.5525395000000004</v>
      </c>
      <c r="S244" s="180"/>
      <c r="T244" s="182">
        <f>SUM(T245:T246)</f>
        <v>0</v>
      </c>
      <c r="AR244" s="183" t="s">
        <v>83</v>
      </c>
      <c r="AT244" s="184" t="s">
        <v>74</v>
      </c>
      <c r="AU244" s="184" t="s">
        <v>83</v>
      </c>
      <c r="AY244" s="183" t="s">
        <v>127</v>
      </c>
      <c r="BK244" s="185">
        <f>SUM(BK245:BK246)</f>
        <v>0</v>
      </c>
    </row>
    <row r="245" spans="1:65" s="2" customFormat="1" ht="16.5" customHeight="1">
      <c r="A245" s="34"/>
      <c r="B245" s="35"/>
      <c r="C245" s="203" t="s">
        <v>514</v>
      </c>
      <c r="D245" s="203" t="s">
        <v>216</v>
      </c>
      <c r="E245" s="204" t="s">
        <v>515</v>
      </c>
      <c r="F245" s="205" t="s">
        <v>516</v>
      </c>
      <c r="G245" s="206" t="s">
        <v>243</v>
      </c>
      <c r="H245" s="207">
        <v>1.35</v>
      </c>
      <c r="I245" s="208"/>
      <c r="J245" s="209">
        <f>ROUND(I245*H245,2)</f>
        <v>0</v>
      </c>
      <c r="K245" s="210"/>
      <c r="L245" s="39"/>
      <c r="M245" s="211" t="s">
        <v>1</v>
      </c>
      <c r="N245" s="212" t="s">
        <v>40</v>
      </c>
      <c r="O245" s="71"/>
      <c r="P245" s="199">
        <f>O245*H245</f>
        <v>0</v>
      </c>
      <c r="Q245" s="199">
        <v>1.8907700000000001</v>
      </c>
      <c r="R245" s="199">
        <f>Q245*H245</f>
        <v>2.5525395000000004</v>
      </c>
      <c r="S245" s="199">
        <v>0</v>
      </c>
      <c r="T245" s="20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1" t="s">
        <v>133</v>
      </c>
      <c r="AT245" s="201" t="s">
        <v>216</v>
      </c>
      <c r="AU245" s="201" t="s">
        <v>85</v>
      </c>
      <c r="AY245" s="17" t="s">
        <v>127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7" t="s">
        <v>83</v>
      </c>
      <c r="BK245" s="202">
        <f>ROUND(I245*H245,2)</f>
        <v>0</v>
      </c>
      <c r="BL245" s="17" t="s">
        <v>133</v>
      </c>
      <c r="BM245" s="201" t="s">
        <v>517</v>
      </c>
    </row>
    <row r="246" spans="1:65" s="14" customFormat="1" ht="11.25">
      <c r="B246" s="224"/>
      <c r="C246" s="225"/>
      <c r="D246" s="215" t="s">
        <v>220</v>
      </c>
      <c r="E246" s="226" t="s">
        <v>242</v>
      </c>
      <c r="F246" s="227" t="s">
        <v>518</v>
      </c>
      <c r="G246" s="225"/>
      <c r="H246" s="228">
        <v>1.35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220</v>
      </c>
      <c r="AU246" s="234" t="s">
        <v>85</v>
      </c>
      <c r="AV246" s="14" t="s">
        <v>85</v>
      </c>
      <c r="AW246" s="14" t="s">
        <v>32</v>
      </c>
      <c r="AX246" s="14" t="s">
        <v>83</v>
      </c>
      <c r="AY246" s="234" t="s">
        <v>127</v>
      </c>
    </row>
    <row r="247" spans="1:65" s="12" customFormat="1" ht="22.9" customHeight="1">
      <c r="B247" s="172"/>
      <c r="C247" s="173"/>
      <c r="D247" s="174" t="s">
        <v>74</v>
      </c>
      <c r="E247" s="186" t="s">
        <v>126</v>
      </c>
      <c r="F247" s="186" t="s">
        <v>519</v>
      </c>
      <c r="G247" s="173"/>
      <c r="H247" s="173"/>
      <c r="I247" s="176"/>
      <c r="J247" s="187">
        <f>BK247</f>
        <v>0</v>
      </c>
      <c r="K247" s="173"/>
      <c r="L247" s="178"/>
      <c r="M247" s="179"/>
      <c r="N247" s="180"/>
      <c r="O247" s="180"/>
      <c r="P247" s="181">
        <f>SUM(P248:P293)</f>
        <v>0</v>
      </c>
      <c r="Q247" s="180"/>
      <c r="R247" s="181">
        <f>SUM(R248:R293)</f>
        <v>304.00011000000006</v>
      </c>
      <c r="S247" s="180"/>
      <c r="T247" s="182">
        <f>SUM(T248:T293)</f>
        <v>0</v>
      </c>
      <c r="AR247" s="183" t="s">
        <v>83</v>
      </c>
      <c r="AT247" s="184" t="s">
        <v>74</v>
      </c>
      <c r="AU247" s="184" t="s">
        <v>83</v>
      </c>
      <c r="AY247" s="183" t="s">
        <v>127</v>
      </c>
      <c r="BK247" s="185">
        <f>SUM(BK248:BK293)</f>
        <v>0</v>
      </c>
    </row>
    <row r="248" spans="1:65" s="2" customFormat="1" ht="16.5" customHeight="1">
      <c r="A248" s="34"/>
      <c r="B248" s="35"/>
      <c r="C248" s="203" t="s">
        <v>520</v>
      </c>
      <c r="D248" s="203" t="s">
        <v>216</v>
      </c>
      <c r="E248" s="204" t="s">
        <v>521</v>
      </c>
      <c r="F248" s="205" t="s">
        <v>522</v>
      </c>
      <c r="G248" s="206" t="s">
        <v>231</v>
      </c>
      <c r="H248" s="207">
        <v>146.5</v>
      </c>
      <c r="I248" s="208"/>
      <c r="J248" s="209">
        <f>ROUND(I248*H248,2)</f>
        <v>0</v>
      </c>
      <c r="K248" s="210"/>
      <c r="L248" s="39"/>
      <c r="M248" s="211" t="s">
        <v>1</v>
      </c>
      <c r="N248" s="212" t="s">
        <v>40</v>
      </c>
      <c r="O248" s="71"/>
      <c r="P248" s="199">
        <f>O248*H248</f>
        <v>0</v>
      </c>
      <c r="Q248" s="199">
        <v>0.27994000000000002</v>
      </c>
      <c r="R248" s="199">
        <f>Q248*H248</f>
        <v>41.011210000000005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133</v>
      </c>
      <c r="AT248" s="201" t="s">
        <v>216</v>
      </c>
      <c r="AU248" s="201" t="s">
        <v>85</v>
      </c>
      <c r="AY248" s="17" t="s">
        <v>127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83</v>
      </c>
      <c r="BK248" s="202">
        <f>ROUND(I248*H248,2)</f>
        <v>0</v>
      </c>
      <c r="BL248" s="17" t="s">
        <v>133</v>
      </c>
      <c r="BM248" s="201" t="s">
        <v>523</v>
      </c>
    </row>
    <row r="249" spans="1:65" s="14" customFormat="1" ht="11.25">
      <c r="B249" s="224"/>
      <c r="C249" s="225"/>
      <c r="D249" s="215" t="s">
        <v>220</v>
      </c>
      <c r="E249" s="226" t="s">
        <v>1</v>
      </c>
      <c r="F249" s="227" t="s">
        <v>524</v>
      </c>
      <c r="G249" s="225"/>
      <c r="H249" s="228">
        <v>146.5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AT249" s="234" t="s">
        <v>220</v>
      </c>
      <c r="AU249" s="234" t="s">
        <v>85</v>
      </c>
      <c r="AV249" s="14" t="s">
        <v>85</v>
      </c>
      <c r="AW249" s="14" t="s">
        <v>32</v>
      </c>
      <c r="AX249" s="14" t="s">
        <v>83</v>
      </c>
      <c r="AY249" s="234" t="s">
        <v>127</v>
      </c>
    </row>
    <row r="250" spans="1:65" s="2" customFormat="1" ht="16.5" customHeight="1">
      <c r="A250" s="34"/>
      <c r="B250" s="35"/>
      <c r="C250" s="203" t="s">
        <v>525</v>
      </c>
      <c r="D250" s="203" t="s">
        <v>216</v>
      </c>
      <c r="E250" s="204" t="s">
        <v>526</v>
      </c>
      <c r="F250" s="205" t="s">
        <v>527</v>
      </c>
      <c r="G250" s="206" t="s">
        <v>231</v>
      </c>
      <c r="H250" s="207">
        <v>160</v>
      </c>
      <c r="I250" s="208"/>
      <c r="J250" s="209">
        <f>ROUND(I250*H250,2)</f>
        <v>0</v>
      </c>
      <c r="K250" s="210"/>
      <c r="L250" s="39"/>
      <c r="M250" s="211" t="s">
        <v>1</v>
      </c>
      <c r="N250" s="212" t="s">
        <v>40</v>
      </c>
      <c r="O250" s="71"/>
      <c r="P250" s="199">
        <f>O250*H250</f>
        <v>0</v>
      </c>
      <c r="Q250" s="199">
        <v>0.47260000000000002</v>
      </c>
      <c r="R250" s="199">
        <f>Q250*H250</f>
        <v>75.616</v>
      </c>
      <c r="S250" s="199">
        <v>0</v>
      </c>
      <c r="T250" s="20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1" t="s">
        <v>133</v>
      </c>
      <c r="AT250" s="201" t="s">
        <v>216</v>
      </c>
      <c r="AU250" s="201" t="s">
        <v>85</v>
      </c>
      <c r="AY250" s="17" t="s">
        <v>127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" t="s">
        <v>83</v>
      </c>
      <c r="BK250" s="202">
        <f>ROUND(I250*H250,2)</f>
        <v>0</v>
      </c>
      <c r="BL250" s="17" t="s">
        <v>133</v>
      </c>
      <c r="BM250" s="201" t="s">
        <v>528</v>
      </c>
    </row>
    <row r="251" spans="1:65" s="14" customFormat="1" ht="11.25">
      <c r="B251" s="224"/>
      <c r="C251" s="225"/>
      <c r="D251" s="215" t="s">
        <v>220</v>
      </c>
      <c r="E251" s="226" t="s">
        <v>1</v>
      </c>
      <c r="F251" s="227" t="s">
        <v>255</v>
      </c>
      <c r="G251" s="225"/>
      <c r="H251" s="228">
        <v>160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220</v>
      </c>
      <c r="AU251" s="234" t="s">
        <v>85</v>
      </c>
      <c r="AV251" s="14" t="s">
        <v>85</v>
      </c>
      <c r="AW251" s="14" t="s">
        <v>32</v>
      </c>
      <c r="AX251" s="14" t="s">
        <v>83</v>
      </c>
      <c r="AY251" s="234" t="s">
        <v>127</v>
      </c>
    </row>
    <row r="252" spans="1:65" s="2" customFormat="1" ht="16.5" customHeight="1">
      <c r="A252" s="34"/>
      <c r="B252" s="35"/>
      <c r="C252" s="203" t="s">
        <v>529</v>
      </c>
      <c r="D252" s="203" t="s">
        <v>216</v>
      </c>
      <c r="E252" s="204" t="s">
        <v>530</v>
      </c>
      <c r="F252" s="205" t="s">
        <v>531</v>
      </c>
      <c r="G252" s="206" t="s">
        <v>231</v>
      </c>
      <c r="H252" s="207">
        <v>250.9</v>
      </c>
      <c r="I252" s="208"/>
      <c r="J252" s="209">
        <f>ROUND(I252*H252,2)</f>
        <v>0</v>
      </c>
      <c r="K252" s="210"/>
      <c r="L252" s="39"/>
      <c r="M252" s="211" t="s">
        <v>1</v>
      </c>
      <c r="N252" s="212" t="s">
        <v>40</v>
      </c>
      <c r="O252" s="71"/>
      <c r="P252" s="199">
        <f>O252*H252</f>
        <v>0</v>
      </c>
      <c r="Q252" s="199">
        <v>0.56699999999999995</v>
      </c>
      <c r="R252" s="199">
        <f>Q252*H252</f>
        <v>142.2603</v>
      </c>
      <c r="S252" s="199">
        <v>0</v>
      </c>
      <c r="T252" s="20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1" t="s">
        <v>133</v>
      </c>
      <c r="AT252" s="201" t="s">
        <v>216</v>
      </c>
      <c r="AU252" s="201" t="s">
        <v>85</v>
      </c>
      <c r="AY252" s="17" t="s">
        <v>127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7" t="s">
        <v>83</v>
      </c>
      <c r="BK252" s="202">
        <f>ROUND(I252*H252,2)</f>
        <v>0</v>
      </c>
      <c r="BL252" s="17" t="s">
        <v>133</v>
      </c>
      <c r="BM252" s="201" t="s">
        <v>532</v>
      </c>
    </row>
    <row r="253" spans="1:65" s="14" customFormat="1" ht="11.25">
      <c r="B253" s="224"/>
      <c r="C253" s="225"/>
      <c r="D253" s="215" t="s">
        <v>220</v>
      </c>
      <c r="E253" s="226" t="s">
        <v>1</v>
      </c>
      <c r="F253" s="227" t="s">
        <v>533</v>
      </c>
      <c r="G253" s="225"/>
      <c r="H253" s="228">
        <v>250.9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220</v>
      </c>
      <c r="AU253" s="234" t="s">
        <v>85</v>
      </c>
      <c r="AV253" s="14" t="s">
        <v>85</v>
      </c>
      <c r="AW253" s="14" t="s">
        <v>32</v>
      </c>
      <c r="AX253" s="14" t="s">
        <v>83</v>
      </c>
      <c r="AY253" s="234" t="s">
        <v>127</v>
      </c>
    </row>
    <row r="254" spans="1:65" s="2" customFormat="1" ht="33" customHeight="1">
      <c r="A254" s="34"/>
      <c r="B254" s="35"/>
      <c r="C254" s="203" t="s">
        <v>534</v>
      </c>
      <c r="D254" s="203" t="s">
        <v>216</v>
      </c>
      <c r="E254" s="204" t="s">
        <v>535</v>
      </c>
      <c r="F254" s="205" t="s">
        <v>536</v>
      </c>
      <c r="G254" s="206" t="s">
        <v>231</v>
      </c>
      <c r="H254" s="207">
        <v>77.525000000000006</v>
      </c>
      <c r="I254" s="208"/>
      <c r="J254" s="209">
        <f>ROUND(I254*H254,2)</f>
        <v>0</v>
      </c>
      <c r="K254" s="210"/>
      <c r="L254" s="39"/>
      <c r="M254" s="211" t="s">
        <v>1</v>
      </c>
      <c r="N254" s="212" t="s">
        <v>40</v>
      </c>
      <c r="O254" s="7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133</v>
      </c>
      <c r="AT254" s="201" t="s">
        <v>216</v>
      </c>
      <c r="AU254" s="201" t="s">
        <v>85</v>
      </c>
      <c r="AY254" s="17" t="s">
        <v>127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83</v>
      </c>
      <c r="BK254" s="202">
        <f>ROUND(I254*H254,2)</f>
        <v>0</v>
      </c>
      <c r="BL254" s="17" t="s">
        <v>133</v>
      </c>
      <c r="BM254" s="201" t="s">
        <v>537</v>
      </c>
    </row>
    <row r="255" spans="1:65" s="14" customFormat="1" ht="11.25">
      <c r="B255" s="224"/>
      <c r="C255" s="225"/>
      <c r="D255" s="215" t="s">
        <v>220</v>
      </c>
      <c r="E255" s="226" t="s">
        <v>1</v>
      </c>
      <c r="F255" s="227" t="s">
        <v>538</v>
      </c>
      <c r="G255" s="225"/>
      <c r="H255" s="228">
        <v>77.525000000000006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220</v>
      </c>
      <c r="AU255" s="234" t="s">
        <v>85</v>
      </c>
      <c r="AV255" s="14" t="s">
        <v>85</v>
      </c>
      <c r="AW255" s="14" t="s">
        <v>32</v>
      </c>
      <c r="AX255" s="14" t="s">
        <v>83</v>
      </c>
      <c r="AY255" s="234" t="s">
        <v>127</v>
      </c>
    </row>
    <row r="256" spans="1:65" s="2" customFormat="1" ht="24.2" customHeight="1">
      <c r="A256" s="34"/>
      <c r="B256" s="35"/>
      <c r="C256" s="203" t="s">
        <v>539</v>
      </c>
      <c r="D256" s="203" t="s">
        <v>216</v>
      </c>
      <c r="E256" s="204" t="s">
        <v>540</v>
      </c>
      <c r="F256" s="205" t="s">
        <v>541</v>
      </c>
      <c r="G256" s="206" t="s">
        <v>231</v>
      </c>
      <c r="H256" s="207">
        <v>77.525000000000006</v>
      </c>
      <c r="I256" s="208"/>
      <c r="J256" s="209">
        <f>ROUND(I256*H256,2)</f>
        <v>0</v>
      </c>
      <c r="K256" s="210"/>
      <c r="L256" s="39"/>
      <c r="M256" s="211" t="s">
        <v>1</v>
      </c>
      <c r="N256" s="212" t="s">
        <v>40</v>
      </c>
      <c r="O256" s="71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1" t="s">
        <v>133</v>
      </c>
      <c r="AT256" s="201" t="s">
        <v>216</v>
      </c>
      <c r="AU256" s="201" t="s">
        <v>85</v>
      </c>
      <c r="AY256" s="17" t="s">
        <v>127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7" t="s">
        <v>83</v>
      </c>
      <c r="BK256" s="202">
        <f>ROUND(I256*H256,2)</f>
        <v>0</v>
      </c>
      <c r="BL256" s="17" t="s">
        <v>133</v>
      </c>
      <c r="BM256" s="201" t="s">
        <v>542</v>
      </c>
    </row>
    <row r="257" spans="1:65" s="14" customFormat="1" ht="11.25">
      <c r="B257" s="224"/>
      <c r="C257" s="225"/>
      <c r="D257" s="215" t="s">
        <v>220</v>
      </c>
      <c r="E257" s="226" t="s">
        <v>1</v>
      </c>
      <c r="F257" s="227" t="s">
        <v>538</v>
      </c>
      <c r="G257" s="225"/>
      <c r="H257" s="228">
        <v>77.525000000000006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220</v>
      </c>
      <c r="AU257" s="234" t="s">
        <v>85</v>
      </c>
      <c r="AV257" s="14" t="s">
        <v>85</v>
      </c>
      <c r="AW257" s="14" t="s">
        <v>32</v>
      </c>
      <c r="AX257" s="14" t="s">
        <v>83</v>
      </c>
      <c r="AY257" s="234" t="s">
        <v>127</v>
      </c>
    </row>
    <row r="258" spans="1:65" s="2" customFormat="1" ht="21.75" customHeight="1">
      <c r="A258" s="34"/>
      <c r="B258" s="35"/>
      <c r="C258" s="203" t="s">
        <v>543</v>
      </c>
      <c r="D258" s="203" t="s">
        <v>216</v>
      </c>
      <c r="E258" s="204" t="s">
        <v>544</v>
      </c>
      <c r="F258" s="205" t="s">
        <v>545</v>
      </c>
      <c r="G258" s="206" t="s">
        <v>231</v>
      </c>
      <c r="H258" s="207">
        <v>89.05</v>
      </c>
      <c r="I258" s="208"/>
      <c r="J258" s="209">
        <f>ROUND(I258*H258,2)</f>
        <v>0</v>
      </c>
      <c r="K258" s="210"/>
      <c r="L258" s="39"/>
      <c r="M258" s="211" t="s">
        <v>1</v>
      </c>
      <c r="N258" s="212" t="s">
        <v>40</v>
      </c>
      <c r="O258" s="7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1" t="s">
        <v>133</v>
      </c>
      <c r="AT258" s="201" t="s">
        <v>216</v>
      </c>
      <c r="AU258" s="201" t="s">
        <v>85</v>
      </c>
      <c r="AY258" s="17" t="s">
        <v>127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7" t="s">
        <v>83</v>
      </c>
      <c r="BK258" s="202">
        <f>ROUND(I258*H258,2)</f>
        <v>0</v>
      </c>
      <c r="BL258" s="17" t="s">
        <v>133</v>
      </c>
      <c r="BM258" s="201" t="s">
        <v>546</v>
      </c>
    </row>
    <row r="259" spans="1:65" s="14" customFormat="1" ht="11.25">
      <c r="B259" s="224"/>
      <c r="C259" s="225"/>
      <c r="D259" s="215" t="s">
        <v>220</v>
      </c>
      <c r="E259" s="226" t="s">
        <v>1</v>
      </c>
      <c r="F259" s="227" t="s">
        <v>547</v>
      </c>
      <c r="G259" s="225"/>
      <c r="H259" s="228">
        <v>89.05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220</v>
      </c>
      <c r="AU259" s="234" t="s">
        <v>85</v>
      </c>
      <c r="AV259" s="14" t="s">
        <v>85</v>
      </c>
      <c r="AW259" s="14" t="s">
        <v>32</v>
      </c>
      <c r="AX259" s="14" t="s">
        <v>83</v>
      </c>
      <c r="AY259" s="234" t="s">
        <v>127</v>
      </c>
    </row>
    <row r="260" spans="1:65" s="2" customFormat="1" ht="33" customHeight="1">
      <c r="A260" s="34"/>
      <c r="B260" s="35"/>
      <c r="C260" s="203" t="s">
        <v>261</v>
      </c>
      <c r="D260" s="203" t="s">
        <v>216</v>
      </c>
      <c r="E260" s="204" t="s">
        <v>548</v>
      </c>
      <c r="F260" s="205" t="s">
        <v>549</v>
      </c>
      <c r="G260" s="206" t="s">
        <v>231</v>
      </c>
      <c r="H260" s="207">
        <v>89.05</v>
      </c>
      <c r="I260" s="208"/>
      <c r="J260" s="209">
        <f>ROUND(I260*H260,2)</f>
        <v>0</v>
      </c>
      <c r="K260" s="210"/>
      <c r="L260" s="39"/>
      <c r="M260" s="211" t="s">
        <v>1</v>
      </c>
      <c r="N260" s="212" t="s">
        <v>40</v>
      </c>
      <c r="O260" s="71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1" t="s">
        <v>133</v>
      </c>
      <c r="AT260" s="201" t="s">
        <v>216</v>
      </c>
      <c r="AU260" s="201" t="s">
        <v>85</v>
      </c>
      <c r="AY260" s="17" t="s">
        <v>127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" t="s">
        <v>83</v>
      </c>
      <c r="BK260" s="202">
        <f>ROUND(I260*H260,2)</f>
        <v>0</v>
      </c>
      <c r="BL260" s="17" t="s">
        <v>133</v>
      </c>
      <c r="BM260" s="201" t="s">
        <v>550</v>
      </c>
    </row>
    <row r="261" spans="1:65" s="13" customFormat="1" ht="11.25">
      <c r="B261" s="213"/>
      <c r="C261" s="214"/>
      <c r="D261" s="215" t="s">
        <v>220</v>
      </c>
      <c r="E261" s="216" t="s">
        <v>1</v>
      </c>
      <c r="F261" s="217" t="s">
        <v>283</v>
      </c>
      <c r="G261" s="214"/>
      <c r="H261" s="216" t="s">
        <v>1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220</v>
      </c>
      <c r="AU261" s="223" t="s">
        <v>85</v>
      </c>
      <c r="AV261" s="13" t="s">
        <v>83</v>
      </c>
      <c r="AW261" s="13" t="s">
        <v>32</v>
      </c>
      <c r="AX261" s="13" t="s">
        <v>75</v>
      </c>
      <c r="AY261" s="223" t="s">
        <v>127</v>
      </c>
    </row>
    <row r="262" spans="1:65" s="14" customFormat="1" ht="11.25">
      <c r="B262" s="224"/>
      <c r="C262" s="225"/>
      <c r="D262" s="215" t="s">
        <v>220</v>
      </c>
      <c r="E262" s="226" t="s">
        <v>1</v>
      </c>
      <c r="F262" s="227" t="s">
        <v>246</v>
      </c>
      <c r="G262" s="225"/>
      <c r="H262" s="228">
        <v>23.05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220</v>
      </c>
      <c r="AU262" s="234" t="s">
        <v>85</v>
      </c>
      <c r="AV262" s="14" t="s">
        <v>85</v>
      </c>
      <c r="AW262" s="14" t="s">
        <v>32</v>
      </c>
      <c r="AX262" s="14" t="s">
        <v>75</v>
      </c>
      <c r="AY262" s="234" t="s">
        <v>127</v>
      </c>
    </row>
    <row r="263" spans="1:65" s="14" customFormat="1" ht="11.25">
      <c r="B263" s="224"/>
      <c r="C263" s="225"/>
      <c r="D263" s="215" t="s">
        <v>220</v>
      </c>
      <c r="E263" s="226" t="s">
        <v>230</v>
      </c>
      <c r="F263" s="227" t="s">
        <v>232</v>
      </c>
      <c r="G263" s="225"/>
      <c r="H263" s="228">
        <v>66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220</v>
      </c>
      <c r="AU263" s="234" t="s">
        <v>85</v>
      </c>
      <c r="AV263" s="14" t="s">
        <v>85</v>
      </c>
      <c r="AW263" s="14" t="s">
        <v>32</v>
      </c>
      <c r="AX263" s="14" t="s">
        <v>75</v>
      </c>
      <c r="AY263" s="234" t="s">
        <v>127</v>
      </c>
    </row>
    <row r="264" spans="1:65" s="15" customFormat="1" ht="11.25">
      <c r="B264" s="240"/>
      <c r="C264" s="241"/>
      <c r="D264" s="215" t="s">
        <v>220</v>
      </c>
      <c r="E264" s="242" t="s">
        <v>1</v>
      </c>
      <c r="F264" s="243" t="s">
        <v>319</v>
      </c>
      <c r="G264" s="241"/>
      <c r="H264" s="244">
        <v>89.05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220</v>
      </c>
      <c r="AU264" s="250" t="s">
        <v>85</v>
      </c>
      <c r="AV264" s="15" t="s">
        <v>133</v>
      </c>
      <c r="AW264" s="15" t="s">
        <v>32</v>
      </c>
      <c r="AX264" s="15" t="s">
        <v>83</v>
      </c>
      <c r="AY264" s="250" t="s">
        <v>127</v>
      </c>
    </row>
    <row r="265" spans="1:65" s="2" customFormat="1" ht="24.2" customHeight="1">
      <c r="A265" s="34"/>
      <c r="B265" s="35"/>
      <c r="C265" s="203" t="s">
        <v>551</v>
      </c>
      <c r="D265" s="203" t="s">
        <v>216</v>
      </c>
      <c r="E265" s="204" t="s">
        <v>552</v>
      </c>
      <c r="F265" s="205" t="s">
        <v>553</v>
      </c>
      <c r="G265" s="206" t="s">
        <v>231</v>
      </c>
      <c r="H265" s="207">
        <v>14.5</v>
      </c>
      <c r="I265" s="208"/>
      <c r="J265" s="209">
        <f>ROUND(I265*H265,2)</f>
        <v>0</v>
      </c>
      <c r="K265" s="210"/>
      <c r="L265" s="39"/>
      <c r="M265" s="211" t="s">
        <v>1</v>
      </c>
      <c r="N265" s="212" t="s">
        <v>40</v>
      </c>
      <c r="O265" s="71"/>
      <c r="P265" s="199">
        <f>O265*H265</f>
        <v>0</v>
      </c>
      <c r="Q265" s="199">
        <v>8.4250000000000005E-2</v>
      </c>
      <c r="R265" s="199">
        <f>Q265*H265</f>
        <v>1.2216250000000002</v>
      </c>
      <c r="S265" s="199">
        <v>0</v>
      </c>
      <c r="T265" s="20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1" t="s">
        <v>133</v>
      </c>
      <c r="AT265" s="201" t="s">
        <v>216</v>
      </c>
      <c r="AU265" s="201" t="s">
        <v>85</v>
      </c>
      <c r="AY265" s="17" t="s">
        <v>127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7" t="s">
        <v>83</v>
      </c>
      <c r="BK265" s="202">
        <f>ROUND(I265*H265,2)</f>
        <v>0</v>
      </c>
      <c r="BL265" s="17" t="s">
        <v>133</v>
      </c>
      <c r="BM265" s="201" t="s">
        <v>554</v>
      </c>
    </row>
    <row r="266" spans="1:65" s="14" customFormat="1" ht="11.25">
      <c r="B266" s="224"/>
      <c r="C266" s="225"/>
      <c r="D266" s="215" t="s">
        <v>220</v>
      </c>
      <c r="E266" s="226" t="s">
        <v>1</v>
      </c>
      <c r="F266" s="227" t="s">
        <v>555</v>
      </c>
      <c r="G266" s="225"/>
      <c r="H266" s="228">
        <v>14.5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220</v>
      </c>
      <c r="AU266" s="234" t="s">
        <v>85</v>
      </c>
      <c r="AV266" s="14" t="s">
        <v>85</v>
      </c>
      <c r="AW266" s="14" t="s">
        <v>32</v>
      </c>
      <c r="AX266" s="14" t="s">
        <v>83</v>
      </c>
      <c r="AY266" s="234" t="s">
        <v>127</v>
      </c>
    </row>
    <row r="267" spans="1:65" s="2" customFormat="1" ht="16.5" customHeight="1">
      <c r="A267" s="34"/>
      <c r="B267" s="35"/>
      <c r="C267" s="188" t="s">
        <v>556</v>
      </c>
      <c r="D267" s="188" t="s">
        <v>129</v>
      </c>
      <c r="E267" s="189" t="s">
        <v>557</v>
      </c>
      <c r="F267" s="190" t="s">
        <v>558</v>
      </c>
      <c r="G267" s="191" t="s">
        <v>231</v>
      </c>
      <c r="H267" s="192">
        <v>2.625</v>
      </c>
      <c r="I267" s="193"/>
      <c r="J267" s="194">
        <f>ROUND(I267*H267,2)</f>
        <v>0</v>
      </c>
      <c r="K267" s="195"/>
      <c r="L267" s="196"/>
      <c r="M267" s="197" t="s">
        <v>1</v>
      </c>
      <c r="N267" s="198" t="s">
        <v>40</v>
      </c>
      <c r="O267" s="71"/>
      <c r="P267" s="199">
        <f>O267*H267</f>
        <v>0</v>
      </c>
      <c r="Q267" s="199">
        <v>0.13100000000000001</v>
      </c>
      <c r="R267" s="199">
        <f>Q267*H267</f>
        <v>0.34387500000000004</v>
      </c>
      <c r="S267" s="199">
        <v>0</v>
      </c>
      <c r="T267" s="20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1" t="s">
        <v>132</v>
      </c>
      <c r="AT267" s="201" t="s">
        <v>129</v>
      </c>
      <c r="AU267" s="201" t="s">
        <v>85</v>
      </c>
      <c r="AY267" s="17" t="s">
        <v>127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7" t="s">
        <v>83</v>
      </c>
      <c r="BK267" s="202">
        <f>ROUND(I267*H267,2)</f>
        <v>0</v>
      </c>
      <c r="BL267" s="17" t="s">
        <v>133</v>
      </c>
      <c r="BM267" s="201" t="s">
        <v>559</v>
      </c>
    </row>
    <row r="268" spans="1:65" s="13" customFormat="1" ht="11.25">
      <c r="B268" s="213"/>
      <c r="C268" s="214"/>
      <c r="D268" s="215" t="s">
        <v>220</v>
      </c>
      <c r="E268" s="216" t="s">
        <v>1</v>
      </c>
      <c r="F268" s="217" t="s">
        <v>283</v>
      </c>
      <c r="G268" s="214"/>
      <c r="H268" s="216" t="s">
        <v>1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220</v>
      </c>
      <c r="AU268" s="223" t="s">
        <v>85</v>
      </c>
      <c r="AV268" s="13" t="s">
        <v>83</v>
      </c>
      <c r="AW268" s="13" t="s">
        <v>32</v>
      </c>
      <c r="AX268" s="13" t="s">
        <v>75</v>
      </c>
      <c r="AY268" s="223" t="s">
        <v>127</v>
      </c>
    </row>
    <row r="269" spans="1:65" s="13" customFormat="1" ht="11.25">
      <c r="B269" s="213"/>
      <c r="C269" s="214"/>
      <c r="D269" s="215" t="s">
        <v>220</v>
      </c>
      <c r="E269" s="216" t="s">
        <v>1</v>
      </c>
      <c r="F269" s="217" t="s">
        <v>560</v>
      </c>
      <c r="G269" s="214"/>
      <c r="H269" s="216" t="s">
        <v>1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220</v>
      </c>
      <c r="AU269" s="223" t="s">
        <v>85</v>
      </c>
      <c r="AV269" s="13" t="s">
        <v>83</v>
      </c>
      <c r="AW269" s="13" t="s">
        <v>32</v>
      </c>
      <c r="AX269" s="13" t="s">
        <v>75</v>
      </c>
      <c r="AY269" s="223" t="s">
        <v>127</v>
      </c>
    </row>
    <row r="270" spans="1:65" s="14" customFormat="1" ht="11.25">
      <c r="B270" s="224"/>
      <c r="C270" s="225"/>
      <c r="D270" s="215" t="s">
        <v>220</v>
      </c>
      <c r="E270" s="226" t="s">
        <v>262</v>
      </c>
      <c r="F270" s="227" t="s">
        <v>263</v>
      </c>
      <c r="G270" s="225"/>
      <c r="H270" s="228">
        <v>2.5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220</v>
      </c>
      <c r="AU270" s="234" t="s">
        <v>85</v>
      </c>
      <c r="AV270" s="14" t="s">
        <v>85</v>
      </c>
      <c r="AW270" s="14" t="s">
        <v>32</v>
      </c>
      <c r="AX270" s="14" t="s">
        <v>83</v>
      </c>
      <c r="AY270" s="234" t="s">
        <v>127</v>
      </c>
    </row>
    <row r="271" spans="1:65" s="14" customFormat="1" ht="11.25">
      <c r="B271" s="224"/>
      <c r="C271" s="225"/>
      <c r="D271" s="215" t="s">
        <v>220</v>
      </c>
      <c r="E271" s="225"/>
      <c r="F271" s="227" t="s">
        <v>561</v>
      </c>
      <c r="G271" s="225"/>
      <c r="H271" s="228">
        <v>2.625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220</v>
      </c>
      <c r="AU271" s="234" t="s">
        <v>85</v>
      </c>
      <c r="AV271" s="14" t="s">
        <v>85</v>
      </c>
      <c r="AW271" s="14" t="s">
        <v>4</v>
      </c>
      <c r="AX271" s="14" t="s">
        <v>83</v>
      </c>
      <c r="AY271" s="234" t="s">
        <v>127</v>
      </c>
    </row>
    <row r="272" spans="1:65" s="2" customFormat="1" ht="16.5" customHeight="1">
      <c r="A272" s="34"/>
      <c r="B272" s="35"/>
      <c r="C272" s="188" t="s">
        <v>562</v>
      </c>
      <c r="D272" s="188" t="s">
        <v>129</v>
      </c>
      <c r="E272" s="189" t="s">
        <v>563</v>
      </c>
      <c r="F272" s="190" t="s">
        <v>564</v>
      </c>
      <c r="G272" s="191" t="s">
        <v>231</v>
      </c>
      <c r="H272" s="192">
        <v>5.25</v>
      </c>
      <c r="I272" s="193"/>
      <c r="J272" s="194">
        <f>ROUND(I272*H272,2)</f>
        <v>0</v>
      </c>
      <c r="K272" s="195"/>
      <c r="L272" s="196"/>
      <c r="M272" s="197" t="s">
        <v>1</v>
      </c>
      <c r="N272" s="198" t="s">
        <v>40</v>
      </c>
      <c r="O272" s="71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132</v>
      </c>
      <c r="AT272" s="201" t="s">
        <v>129</v>
      </c>
      <c r="AU272" s="201" t="s">
        <v>85</v>
      </c>
      <c r="AY272" s="17" t="s">
        <v>127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83</v>
      </c>
      <c r="BK272" s="202">
        <f>ROUND(I272*H272,2)</f>
        <v>0</v>
      </c>
      <c r="BL272" s="17" t="s">
        <v>133</v>
      </c>
      <c r="BM272" s="201" t="s">
        <v>565</v>
      </c>
    </row>
    <row r="273" spans="1:65" s="13" customFormat="1" ht="11.25">
      <c r="B273" s="213"/>
      <c r="C273" s="214"/>
      <c r="D273" s="215" t="s">
        <v>220</v>
      </c>
      <c r="E273" s="216" t="s">
        <v>1</v>
      </c>
      <c r="F273" s="217" t="s">
        <v>283</v>
      </c>
      <c r="G273" s="214"/>
      <c r="H273" s="216" t="s">
        <v>1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220</v>
      </c>
      <c r="AU273" s="223" t="s">
        <v>85</v>
      </c>
      <c r="AV273" s="13" t="s">
        <v>83</v>
      </c>
      <c r="AW273" s="13" t="s">
        <v>32</v>
      </c>
      <c r="AX273" s="13" t="s">
        <v>75</v>
      </c>
      <c r="AY273" s="223" t="s">
        <v>127</v>
      </c>
    </row>
    <row r="274" spans="1:65" s="13" customFormat="1" ht="11.25">
      <c r="B274" s="213"/>
      <c r="C274" s="214"/>
      <c r="D274" s="215" t="s">
        <v>220</v>
      </c>
      <c r="E274" s="216" t="s">
        <v>1</v>
      </c>
      <c r="F274" s="217" t="s">
        <v>560</v>
      </c>
      <c r="G274" s="214"/>
      <c r="H274" s="216" t="s">
        <v>1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220</v>
      </c>
      <c r="AU274" s="223" t="s">
        <v>85</v>
      </c>
      <c r="AV274" s="13" t="s">
        <v>83</v>
      </c>
      <c r="AW274" s="13" t="s">
        <v>32</v>
      </c>
      <c r="AX274" s="13" t="s">
        <v>75</v>
      </c>
      <c r="AY274" s="223" t="s">
        <v>127</v>
      </c>
    </row>
    <row r="275" spans="1:65" s="14" customFormat="1" ht="11.25">
      <c r="B275" s="224"/>
      <c r="C275" s="225"/>
      <c r="D275" s="215" t="s">
        <v>220</v>
      </c>
      <c r="E275" s="226" t="s">
        <v>252</v>
      </c>
      <c r="F275" s="227" t="s">
        <v>126</v>
      </c>
      <c r="G275" s="225"/>
      <c r="H275" s="228">
        <v>5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220</v>
      </c>
      <c r="AU275" s="234" t="s">
        <v>85</v>
      </c>
      <c r="AV275" s="14" t="s">
        <v>85</v>
      </c>
      <c r="AW275" s="14" t="s">
        <v>32</v>
      </c>
      <c r="AX275" s="14" t="s">
        <v>83</v>
      </c>
      <c r="AY275" s="234" t="s">
        <v>127</v>
      </c>
    </row>
    <row r="276" spans="1:65" s="14" customFormat="1" ht="11.25">
      <c r="B276" s="224"/>
      <c r="C276" s="225"/>
      <c r="D276" s="215" t="s">
        <v>220</v>
      </c>
      <c r="E276" s="225"/>
      <c r="F276" s="227" t="s">
        <v>566</v>
      </c>
      <c r="G276" s="225"/>
      <c r="H276" s="228">
        <v>5.25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AT276" s="234" t="s">
        <v>220</v>
      </c>
      <c r="AU276" s="234" t="s">
        <v>85</v>
      </c>
      <c r="AV276" s="14" t="s">
        <v>85</v>
      </c>
      <c r="AW276" s="14" t="s">
        <v>4</v>
      </c>
      <c r="AX276" s="14" t="s">
        <v>83</v>
      </c>
      <c r="AY276" s="234" t="s">
        <v>127</v>
      </c>
    </row>
    <row r="277" spans="1:65" s="2" customFormat="1" ht="24.2" customHeight="1">
      <c r="A277" s="34"/>
      <c r="B277" s="35"/>
      <c r="C277" s="203" t="s">
        <v>232</v>
      </c>
      <c r="D277" s="203" t="s">
        <v>216</v>
      </c>
      <c r="E277" s="204" t="s">
        <v>567</v>
      </c>
      <c r="F277" s="205" t="s">
        <v>568</v>
      </c>
      <c r="G277" s="206" t="s">
        <v>231</v>
      </c>
      <c r="H277" s="207">
        <v>160</v>
      </c>
      <c r="I277" s="208"/>
      <c r="J277" s="209">
        <f>ROUND(I277*H277,2)</f>
        <v>0</v>
      </c>
      <c r="K277" s="210"/>
      <c r="L277" s="39"/>
      <c r="M277" s="211" t="s">
        <v>1</v>
      </c>
      <c r="N277" s="212" t="s">
        <v>40</v>
      </c>
      <c r="O277" s="71"/>
      <c r="P277" s="199">
        <f>O277*H277</f>
        <v>0</v>
      </c>
      <c r="Q277" s="199">
        <v>8.5650000000000004E-2</v>
      </c>
      <c r="R277" s="199">
        <f>Q277*H277</f>
        <v>13.704000000000001</v>
      </c>
      <c r="S277" s="199">
        <v>0</v>
      </c>
      <c r="T277" s="20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1" t="s">
        <v>133</v>
      </c>
      <c r="AT277" s="201" t="s">
        <v>216</v>
      </c>
      <c r="AU277" s="201" t="s">
        <v>85</v>
      </c>
      <c r="AY277" s="17" t="s">
        <v>127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" t="s">
        <v>83</v>
      </c>
      <c r="BK277" s="202">
        <f>ROUND(I277*H277,2)</f>
        <v>0</v>
      </c>
      <c r="BL277" s="17" t="s">
        <v>133</v>
      </c>
      <c r="BM277" s="201" t="s">
        <v>569</v>
      </c>
    </row>
    <row r="278" spans="1:65" s="14" customFormat="1" ht="11.25">
      <c r="B278" s="224"/>
      <c r="C278" s="225"/>
      <c r="D278" s="215" t="s">
        <v>220</v>
      </c>
      <c r="E278" s="226" t="s">
        <v>1</v>
      </c>
      <c r="F278" s="227" t="s">
        <v>255</v>
      </c>
      <c r="G278" s="225"/>
      <c r="H278" s="228">
        <v>160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220</v>
      </c>
      <c r="AU278" s="234" t="s">
        <v>85</v>
      </c>
      <c r="AV278" s="14" t="s">
        <v>85</v>
      </c>
      <c r="AW278" s="14" t="s">
        <v>32</v>
      </c>
      <c r="AX278" s="14" t="s">
        <v>83</v>
      </c>
      <c r="AY278" s="234" t="s">
        <v>127</v>
      </c>
    </row>
    <row r="279" spans="1:65" s="2" customFormat="1" ht="16.5" customHeight="1">
      <c r="A279" s="34"/>
      <c r="B279" s="35"/>
      <c r="C279" s="188" t="s">
        <v>317</v>
      </c>
      <c r="D279" s="188" t="s">
        <v>129</v>
      </c>
      <c r="E279" s="189" t="s">
        <v>570</v>
      </c>
      <c r="F279" s="190" t="s">
        <v>571</v>
      </c>
      <c r="G279" s="191" t="s">
        <v>231</v>
      </c>
      <c r="H279" s="192">
        <v>168</v>
      </c>
      <c r="I279" s="193"/>
      <c r="J279" s="194">
        <f>ROUND(I279*H279,2)</f>
        <v>0</v>
      </c>
      <c r="K279" s="195"/>
      <c r="L279" s="196"/>
      <c r="M279" s="197" t="s">
        <v>1</v>
      </c>
      <c r="N279" s="198" t="s">
        <v>40</v>
      </c>
      <c r="O279" s="71"/>
      <c r="P279" s="199">
        <f>O279*H279</f>
        <v>0</v>
      </c>
      <c r="Q279" s="199">
        <v>0.17599999999999999</v>
      </c>
      <c r="R279" s="199">
        <f>Q279*H279</f>
        <v>29.567999999999998</v>
      </c>
      <c r="S279" s="199">
        <v>0</v>
      </c>
      <c r="T279" s="20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1" t="s">
        <v>132</v>
      </c>
      <c r="AT279" s="201" t="s">
        <v>129</v>
      </c>
      <c r="AU279" s="201" t="s">
        <v>85</v>
      </c>
      <c r="AY279" s="17" t="s">
        <v>127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7" t="s">
        <v>83</v>
      </c>
      <c r="BK279" s="202">
        <f>ROUND(I279*H279,2)</f>
        <v>0</v>
      </c>
      <c r="BL279" s="17" t="s">
        <v>133</v>
      </c>
      <c r="BM279" s="201" t="s">
        <v>572</v>
      </c>
    </row>
    <row r="280" spans="1:65" s="13" customFormat="1" ht="11.25">
      <c r="B280" s="213"/>
      <c r="C280" s="214"/>
      <c r="D280" s="215" t="s">
        <v>220</v>
      </c>
      <c r="E280" s="216" t="s">
        <v>1</v>
      </c>
      <c r="F280" s="217" t="s">
        <v>283</v>
      </c>
      <c r="G280" s="214"/>
      <c r="H280" s="216" t="s">
        <v>1</v>
      </c>
      <c r="I280" s="218"/>
      <c r="J280" s="214"/>
      <c r="K280" s="214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220</v>
      </c>
      <c r="AU280" s="223" t="s">
        <v>85</v>
      </c>
      <c r="AV280" s="13" t="s">
        <v>83</v>
      </c>
      <c r="AW280" s="13" t="s">
        <v>32</v>
      </c>
      <c r="AX280" s="13" t="s">
        <v>75</v>
      </c>
      <c r="AY280" s="223" t="s">
        <v>127</v>
      </c>
    </row>
    <row r="281" spans="1:65" s="13" customFormat="1" ht="11.25">
      <c r="B281" s="213"/>
      <c r="C281" s="214"/>
      <c r="D281" s="215" t="s">
        <v>220</v>
      </c>
      <c r="E281" s="216" t="s">
        <v>1</v>
      </c>
      <c r="F281" s="217" t="s">
        <v>560</v>
      </c>
      <c r="G281" s="214"/>
      <c r="H281" s="216" t="s">
        <v>1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220</v>
      </c>
      <c r="AU281" s="223" t="s">
        <v>85</v>
      </c>
      <c r="AV281" s="13" t="s">
        <v>83</v>
      </c>
      <c r="AW281" s="13" t="s">
        <v>32</v>
      </c>
      <c r="AX281" s="13" t="s">
        <v>75</v>
      </c>
      <c r="AY281" s="223" t="s">
        <v>127</v>
      </c>
    </row>
    <row r="282" spans="1:65" s="14" customFormat="1" ht="11.25">
      <c r="B282" s="224"/>
      <c r="C282" s="225"/>
      <c r="D282" s="215" t="s">
        <v>220</v>
      </c>
      <c r="E282" s="226" t="s">
        <v>255</v>
      </c>
      <c r="F282" s="227" t="s">
        <v>256</v>
      </c>
      <c r="G282" s="225"/>
      <c r="H282" s="228">
        <v>160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220</v>
      </c>
      <c r="AU282" s="234" t="s">
        <v>85</v>
      </c>
      <c r="AV282" s="14" t="s">
        <v>85</v>
      </c>
      <c r="AW282" s="14" t="s">
        <v>32</v>
      </c>
      <c r="AX282" s="14" t="s">
        <v>83</v>
      </c>
      <c r="AY282" s="234" t="s">
        <v>127</v>
      </c>
    </row>
    <row r="283" spans="1:65" s="14" customFormat="1" ht="11.25">
      <c r="B283" s="224"/>
      <c r="C283" s="225"/>
      <c r="D283" s="215" t="s">
        <v>220</v>
      </c>
      <c r="E283" s="225"/>
      <c r="F283" s="227" t="s">
        <v>573</v>
      </c>
      <c r="G283" s="225"/>
      <c r="H283" s="228">
        <v>168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220</v>
      </c>
      <c r="AU283" s="234" t="s">
        <v>85</v>
      </c>
      <c r="AV283" s="14" t="s">
        <v>85</v>
      </c>
      <c r="AW283" s="14" t="s">
        <v>4</v>
      </c>
      <c r="AX283" s="14" t="s">
        <v>83</v>
      </c>
      <c r="AY283" s="234" t="s">
        <v>127</v>
      </c>
    </row>
    <row r="284" spans="1:65" s="2" customFormat="1" ht="16.5" customHeight="1">
      <c r="A284" s="34"/>
      <c r="B284" s="35"/>
      <c r="C284" s="188" t="s">
        <v>574</v>
      </c>
      <c r="D284" s="188" t="s">
        <v>129</v>
      </c>
      <c r="E284" s="189" t="s">
        <v>575</v>
      </c>
      <c r="F284" s="190" t="s">
        <v>576</v>
      </c>
      <c r="G284" s="191" t="s">
        <v>231</v>
      </c>
      <c r="H284" s="192">
        <v>5.25</v>
      </c>
      <c r="I284" s="193"/>
      <c r="J284" s="194">
        <f>ROUND(I284*H284,2)</f>
        <v>0</v>
      </c>
      <c r="K284" s="195"/>
      <c r="L284" s="196"/>
      <c r="M284" s="197" t="s">
        <v>1</v>
      </c>
      <c r="N284" s="198" t="s">
        <v>40</v>
      </c>
      <c r="O284" s="71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1" t="s">
        <v>132</v>
      </c>
      <c r="AT284" s="201" t="s">
        <v>129</v>
      </c>
      <c r="AU284" s="201" t="s">
        <v>85</v>
      </c>
      <c r="AY284" s="17" t="s">
        <v>127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7" t="s">
        <v>83</v>
      </c>
      <c r="BK284" s="202">
        <f>ROUND(I284*H284,2)</f>
        <v>0</v>
      </c>
      <c r="BL284" s="17" t="s">
        <v>133</v>
      </c>
      <c r="BM284" s="201" t="s">
        <v>577</v>
      </c>
    </row>
    <row r="285" spans="1:65" s="13" customFormat="1" ht="11.25">
      <c r="B285" s="213"/>
      <c r="C285" s="214"/>
      <c r="D285" s="215" t="s">
        <v>220</v>
      </c>
      <c r="E285" s="216" t="s">
        <v>1</v>
      </c>
      <c r="F285" s="217" t="s">
        <v>283</v>
      </c>
      <c r="G285" s="214"/>
      <c r="H285" s="216" t="s">
        <v>1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220</v>
      </c>
      <c r="AU285" s="223" t="s">
        <v>85</v>
      </c>
      <c r="AV285" s="13" t="s">
        <v>83</v>
      </c>
      <c r="AW285" s="13" t="s">
        <v>32</v>
      </c>
      <c r="AX285" s="13" t="s">
        <v>75</v>
      </c>
      <c r="AY285" s="223" t="s">
        <v>127</v>
      </c>
    </row>
    <row r="286" spans="1:65" s="13" customFormat="1" ht="11.25">
      <c r="B286" s="213"/>
      <c r="C286" s="214"/>
      <c r="D286" s="215" t="s">
        <v>220</v>
      </c>
      <c r="E286" s="216" t="s">
        <v>1</v>
      </c>
      <c r="F286" s="217" t="s">
        <v>560</v>
      </c>
      <c r="G286" s="214"/>
      <c r="H286" s="216" t="s">
        <v>1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220</v>
      </c>
      <c r="AU286" s="223" t="s">
        <v>85</v>
      </c>
      <c r="AV286" s="13" t="s">
        <v>83</v>
      </c>
      <c r="AW286" s="13" t="s">
        <v>32</v>
      </c>
      <c r="AX286" s="13" t="s">
        <v>75</v>
      </c>
      <c r="AY286" s="223" t="s">
        <v>127</v>
      </c>
    </row>
    <row r="287" spans="1:65" s="14" customFormat="1" ht="11.25">
      <c r="B287" s="224"/>
      <c r="C287" s="225"/>
      <c r="D287" s="215" t="s">
        <v>220</v>
      </c>
      <c r="E287" s="226" t="s">
        <v>257</v>
      </c>
      <c r="F287" s="227" t="s">
        <v>126</v>
      </c>
      <c r="G287" s="225"/>
      <c r="H287" s="228">
        <v>5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220</v>
      </c>
      <c r="AU287" s="234" t="s">
        <v>85</v>
      </c>
      <c r="AV287" s="14" t="s">
        <v>85</v>
      </c>
      <c r="AW287" s="14" t="s">
        <v>32</v>
      </c>
      <c r="AX287" s="14" t="s">
        <v>83</v>
      </c>
      <c r="AY287" s="234" t="s">
        <v>127</v>
      </c>
    </row>
    <row r="288" spans="1:65" s="14" customFormat="1" ht="11.25">
      <c r="B288" s="224"/>
      <c r="C288" s="225"/>
      <c r="D288" s="215" t="s">
        <v>220</v>
      </c>
      <c r="E288" s="225"/>
      <c r="F288" s="227" t="s">
        <v>566</v>
      </c>
      <c r="G288" s="225"/>
      <c r="H288" s="228">
        <v>5.25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AT288" s="234" t="s">
        <v>220</v>
      </c>
      <c r="AU288" s="234" t="s">
        <v>85</v>
      </c>
      <c r="AV288" s="14" t="s">
        <v>85</v>
      </c>
      <c r="AW288" s="14" t="s">
        <v>4</v>
      </c>
      <c r="AX288" s="14" t="s">
        <v>83</v>
      </c>
      <c r="AY288" s="234" t="s">
        <v>127</v>
      </c>
    </row>
    <row r="289" spans="1:65" s="2" customFormat="1" ht="16.5" customHeight="1">
      <c r="A289" s="34"/>
      <c r="B289" s="35"/>
      <c r="C289" s="188" t="s">
        <v>578</v>
      </c>
      <c r="D289" s="188" t="s">
        <v>129</v>
      </c>
      <c r="E289" s="189" t="s">
        <v>579</v>
      </c>
      <c r="F289" s="190" t="s">
        <v>580</v>
      </c>
      <c r="G289" s="191" t="s">
        <v>231</v>
      </c>
      <c r="H289" s="192">
        <v>2.1</v>
      </c>
      <c r="I289" s="193"/>
      <c r="J289" s="194">
        <f>ROUND(I289*H289,2)</f>
        <v>0</v>
      </c>
      <c r="K289" s="195"/>
      <c r="L289" s="196"/>
      <c r="M289" s="197" t="s">
        <v>1</v>
      </c>
      <c r="N289" s="198" t="s">
        <v>40</v>
      </c>
      <c r="O289" s="71"/>
      <c r="P289" s="199">
        <f>O289*H289</f>
        <v>0</v>
      </c>
      <c r="Q289" s="199">
        <v>0.13100000000000001</v>
      </c>
      <c r="R289" s="199">
        <f>Q289*H289</f>
        <v>0.27510000000000001</v>
      </c>
      <c r="S289" s="199">
        <v>0</v>
      </c>
      <c r="T289" s="20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1" t="s">
        <v>132</v>
      </c>
      <c r="AT289" s="201" t="s">
        <v>129</v>
      </c>
      <c r="AU289" s="201" t="s">
        <v>85</v>
      </c>
      <c r="AY289" s="17" t="s">
        <v>127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" t="s">
        <v>83</v>
      </c>
      <c r="BK289" s="202">
        <f>ROUND(I289*H289,2)</f>
        <v>0</v>
      </c>
      <c r="BL289" s="17" t="s">
        <v>133</v>
      </c>
      <c r="BM289" s="201" t="s">
        <v>581</v>
      </c>
    </row>
    <row r="290" spans="1:65" s="13" customFormat="1" ht="11.25">
      <c r="B290" s="213"/>
      <c r="C290" s="214"/>
      <c r="D290" s="215" t="s">
        <v>220</v>
      </c>
      <c r="E290" s="216" t="s">
        <v>1</v>
      </c>
      <c r="F290" s="217" t="s">
        <v>283</v>
      </c>
      <c r="G290" s="214"/>
      <c r="H290" s="216" t="s">
        <v>1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220</v>
      </c>
      <c r="AU290" s="223" t="s">
        <v>85</v>
      </c>
      <c r="AV290" s="13" t="s">
        <v>83</v>
      </c>
      <c r="AW290" s="13" t="s">
        <v>32</v>
      </c>
      <c r="AX290" s="13" t="s">
        <v>75</v>
      </c>
      <c r="AY290" s="223" t="s">
        <v>127</v>
      </c>
    </row>
    <row r="291" spans="1:65" s="13" customFormat="1" ht="11.25">
      <c r="B291" s="213"/>
      <c r="C291" s="214"/>
      <c r="D291" s="215" t="s">
        <v>220</v>
      </c>
      <c r="E291" s="216" t="s">
        <v>1</v>
      </c>
      <c r="F291" s="217" t="s">
        <v>560</v>
      </c>
      <c r="G291" s="214"/>
      <c r="H291" s="216" t="s">
        <v>1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220</v>
      </c>
      <c r="AU291" s="223" t="s">
        <v>85</v>
      </c>
      <c r="AV291" s="13" t="s">
        <v>83</v>
      </c>
      <c r="AW291" s="13" t="s">
        <v>32</v>
      </c>
      <c r="AX291" s="13" t="s">
        <v>75</v>
      </c>
      <c r="AY291" s="223" t="s">
        <v>127</v>
      </c>
    </row>
    <row r="292" spans="1:65" s="14" customFormat="1" ht="11.25">
      <c r="B292" s="224"/>
      <c r="C292" s="225"/>
      <c r="D292" s="215" t="s">
        <v>220</v>
      </c>
      <c r="E292" s="226" t="s">
        <v>264</v>
      </c>
      <c r="F292" s="227" t="s">
        <v>85</v>
      </c>
      <c r="G292" s="225"/>
      <c r="H292" s="228">
        <v>2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220</v>
      </c>
      <c r="AU292" s="234" t="s">
        <v>85</v>
      </c>
      <c r="AV292" s="14" t="s">
        <v>85</v>
      </c>
      <c r="AW292" s="14" t="s">
        <v>32</v>
      </c>
      <c r="AX292" s="14" t="s">
        <v>83</v>
      </c>
      <c r="AY292" s="234" t="s">
        <v>127</v>
      </c>
    </row>
    <row r="293" spans="1:65" s="14" customFormat="1" ht="11.25">
      <c r="B293" s="224"/>
      <c r="C293" s="225"/>
      <c r="D293" s="215" t="s">
        <v>220</v>
      </c>
      <c r="E293" s="225"/>
      <c r="F293" s="227" t="s">
        <v>582</v>
      </c>
      <c r="G293" s="225"/>
      <c r="H293" s="228">
        <v>2.1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AT293" s="234" t="s">
        <v>220</v>
      </c>
      <c r="AU293" s="234" t="s">
        <v>85</v>
      </c>
      <c r="AV293" s="14" t="s">
        <v>85</v>
      </c>
      <c r="AW293" s="14" t="s">
        <v>4</v>
      </c>
      <c r="AX293" s="14" t="s">
        <v>83</v>
      </c>
      <c r="AY293" s="234" t="s">
        <v>127</v>
      </c>
    </row>
    <row r="294" spans="1:65" s="12" customFormat="1" ht="22.9" customHeight="1">
      <c r="B294" s="172"/>
      <c r="C294" s="173"/>
      <c r="D294" s="174" t="s">
        <v>74</v>
      </c>
      <c r="E294" s="186" t="s">
        <v>156</v>
      </c>
      <c r="F294" s="186" t="s">
        <v>583</v>
      </c>
      <c r="G294" s="173"/>
      <c r="H294" s="173"/>
      <c r="I294" s="176"/>
      <c r="J294" s="187">
        <f>BK294</f>
        <v>0</v>
      </c>
      <c r="K294" s="173"/>
      <c r="L294" s="178"/>
      <c r="M294" s="179"/>
      <c r="N294" s="180"/>
      <c r="O294" s="180"/>
      <c r="P294" s="181">
        <f>SUM(P295:P332)</f>
        <v>0</v>
      </c>
      <c r="Q294" s="180"/>
      <c r="R294" s="181">
        <f>SUM(R295:R332)</f>
        <v>33.140103619999998</v>
      </c>
      <c r="S294" s="180"/>
      <c r="T294" s="182">
        <f>SUM(T295:T332)</f>
        <v>4.71</v>
      </c>
      <c r="AR294" s="183" t="s">
        <v>83</v>
      </c>
      <c r="AT294" s="184" t="s">
        <v>74</v>
      </c>
      <c r="AU294" s="184" t="s">
        <v>83</v>
      </c>
      <c r="AY294" s="183" t="s">
        <v>127</v>
      </c>
      <c r="BK294" s="185">
        <f>SUM(BK295:BK332)</f>
        <v>0</v>
      </c>
    </row>
    <row r="295" spans="1:65" s="2" customFormat="1" ht="24.2" customHeight="1">
      <c r="A295" s="34"/>
      <c r="B295" s="35"/>
      <c r="C295" s="203" t="s">
        <v>584</v>
      </c>
      <c r="D295" s="203" t="s">
        <v>216</v>
      </c>
      <c r="E295" s="204" t="s">
        <v>585</v>
      </c>
      <c r="F295" s="205" t="s">
        <v>586</v>
      </c>
      <c r="G295" s="206" t="s">
        <v>163</v>
      </c>
      <c r="H295" s="207">
        <v>4</v>
      </c>
      <c r="I295" s="208"/>
      <c r="J295" s="209">
        <f>ROUND(I295*H295,2)</f>
        <v>0</v>
      </c>
      <c r="K295" s="210"/>
      <c r="L295" s="39"/>
      <c r="M295" s="211" t="s">
        <v>1</v>
      </c>
      <c r="N295" s="212" t="s">
        <v>40</v>
      </c>
      <c r="O295" s="71"/>
      <c r="P295" s="199">
        <f>O295*H295</f>
        <v>0</v>
      </c>
      <c r="Q295" s="199">
        <v>6.9999999999999999E-4</v>
      </c>
      <c r="R295" s="199">
        <f>Q295*H295</f>
        <v>2.8E-3</v>
      </c>
      <c r="S295" s="199">
        <v>0</v>
      </c>
      <c r="T295" s="20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1" t="s">
        <v>133</v>
      </c>
      <c r="AT295" s="201" t="s">
        <v>216</v>
      </c>
      <c r="AU295" s="201" t="s">
        <v>85</v>
      </c>
      <c r="AY295" s="17" t="s">
        <v>127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7" t="s">
        <v>83</v>
      </c>
      <c r="BK295" s="202">
        <f>ROUND(I295*H295,2)</f>
        <v>0</v>
      </c>
      <c r="BL295" s="17" t="s">
        <v>133</v>
      </c>
      <c r="BM295" s="201" t="s">
        <v>587</v>
      </c>
    </row>
    <row r="296" spans="1:65" s="2" customFormat="1" ht="24.2" customHeight="1">
      <c r="A296" s="34"/>
      <c r="B296" s="35"/>
      <c r="C296" s="188" t="s">
        <v>588</v>
      </c>
      <c r="D296" s="188" t="s">
        <v>129</v>
      </c>
      <c r="E296" s="189" t="s">
        <v>589</v>
      </c>
      <c r="F296" s="190" t="s">
        <v>590</v>
      </c>
      <c r="G296" s="191" t="s">
        <v>163</v>
      </c>
      <c r="H296" s="192">
        <v>2</v>
      </c>
      <c r="I296" s="193"/>
      <c r="J296" s="194">
        <f>ROUND(I296*H296,2)</f>
        <v>0</v>
      </c>
      <c r="K296" s="195"/>
      <c r="L296" s="196"/>
      <c r="M296" s="197" t="s">
        <v>1</v>
      </c>
      <c r="N296" s="198" t="s">
        <v>40</v>
      </c>
      <c r="O296" s="71"/>
      <c r="P296" s="199">
        <f>O296*H296</f>
        <v>0</v>
      </c>
      <c r="Q296" s="199">
        <v>3.5999999999999999E-3</v>
      </c>
      <c r="R296" s="199">
        <f>Q296*H296</f>
        <v>7.1999999999999998E-3</v>
      </c>
      <c r="S296" s="199">
        <v>0</v>
      </c>
      <c r="T296" s="20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1" t="s">
        <v>132</v>
      </c>
      <c r="AT296" s="201" t="s">
        <v>129</v>
      </c>
      <c r="AU296" s="201" t="s">
        <v>85</v>
      </c>
      <c r="AY296" s="17" t="s">
        <v>127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7" t="s">
        <v>83</v>
      </c>
      <c r="BK296" s="202">
        <f>ROUND(I296*H296,2)</f>
        <v>0</v>
      </c>
      <c r="BL296" s="17" t="s">
        <v>133</v>
      </c>
      <c r="BM296" s="201" t="s">
        <v>591</v>
      </c>
    </row>
    <row r="297" spans="1:65" s="2" customFormat="1" ht="24.2" customHeight="1">
      <c r="A297" s="34"/>
      <c r="B297" s="35"/>
      <c r="C297" s="188" t="s">
        <v>592</v>
      </c>
      <c r="D297" s="188" t="s">
        <v>129</v>
      </c>
      <c r="E297" s="189" t="s">
        <v>593</v>
      </c>
      <c r="F297" s="190" t="s">
        <v>594</v>
      </c>
      <c r="G297" s="191" t="s">
        <v>163</v>
      </c>
      <c r="H297" s="192">
        <v>2</v>
      </c>
      <c r="I297" s="193"/>
      <c r="J297" s="194">
        <f>ROUND(I297*H297,2)</f>
        <v>0</v>
      </c>
      <c r="K297" s="195"/>
      <c r="L297" s="196"/>
      <c r="M297" s="197" t="s">
        <v>1</v>
      </c>
      <c r="N297" s="198" t="s">
        <v>40</v>
      </c>
      <c r="O297" s="71"/>
      <c r="P297" s="199">
        <f>O297*H297</f>
        <v>0</v>
      </c>
      <c r="Q297" s="199">
        <v>5.9999999999999995E-4</v>
      </c>
      <c r="R297" s="199">
        <f>Q297*H297</f>
        <v>1.1999999999999999E-3</v>
      </c>
      <c r="S297" s="199">
        <v>0</v>
      </c>
      <c r="T297" s="20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1" t="s">
        <v>132</v>
      </c>
      <c r="AT297" s="201" t="s">
        <v>129</v>
      </c>
      <c r="AU297" s="201" t="s">
        <v>85</v>
      </c>
      <c r="AY297" s="17" t="s">
        <v>127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" t="s">
        <v>83</v>
      </c>
      <c r="BK297" s="202">
        <f>ROUND(I297*H297,2)</f>
        <v>0</v>
      </c>
      <c r="BL297" s="17" t="s">
        <v>133</v>
      </c>
      <c r="BM297" s="201" t="s">
        <v>595</v>
      </c>
    </row>
    <row r="298" spans="1:65" s="14" customFormat="1" ht="11.25">
      <c r="B298" s="224"/>
      <c r="C298" s="225"/>
      <c r="D298" s="215" t="s">
        <v>220</v>
      </c>
      <c r="E298" s="225"/>
      <c r="F298" s="227" t="s">
        <v>596</v>
      </c>
      <c r="G298" s="225"/>
      <c r="H298" s="228">
        <v>2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AT298" s="234" t="s">
        <v>220</v>
      </c>
      <c r="AU298" s="234" t="s">
        <v>85</v>
      </c>
      <c r="AV298" s="14" t="s">
        <v>85</v>
      </c>
      <c r="AW298" s="14" t="s">
        <v>4</v>
      </c>
      <c r="AX298" s="14" t="s">
        <v>83</v>
      </c>
      <c r="AY298" s="234" t="s">
        <v>127</v>
      </c>
    </row>
    <row r="299" spans="1:65" s="2" customFormat="1" ht="16.5" customHeight="1">
      <c r="A299" s="34"/>
      <c r="B299" s="35"/>
      <c r="C299" s="188" t="s">
        <v>597</v>
      </c>
      <c r="D299" s="188" t="s">
        <v>129</v>
      </c>
      <c r="E299" s="189" t="s">
        <v>598</v>
      </c>
      <c r="F299" s="190" t="s">
        <v>599</v>
      </c>
      <c r="G299" s="191" t="s">
        <v>163</v>
      </c>
      <c r="H299" s="192">
        <v>1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40</v>
      </c>
      <c r="O299" s="71"/>
      <c r="P299" s="199">
        <f>O299*H299</f>
        <v>0</v>
      </c>
      <c r="Q299" s="199">
        <v>6.1000000000000004E-3</v>
      </c>
      <c r="R299" s="199">
        <f>Q299*H299</f>
        <v>6.1000000000000004E-3</v>
      </c>
      <c r="S299" s="199">
        <v>0</v>
      </c>
      <c r="T299" s="20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1" t="s">
        <v>132</v>
      </c>
      <c r="AT299" s="201" t="s">
        <v>129</v>
      </c>
      <c r="AU299" s="201" t="s">
        <v>85</v>
      </c>
      <c r="AY299" s="17" t="s">
        <v>127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7" t="s">
        <v>83</v>
      </c>
      <c r="BK299" s="202">
        <f>ROUND(I299*H299,2)</f>
        <v>0</v>
      </c>
      <c r="BL299" s="17" t="s">
        <v>133</v>
      </c>
      <c r="BM299" s="201" t="s">
        <v>600</v>
      </c>
    </row>
    <row r="300" spans="1:65" s="2" customFormat="1" ht="16.5" customHeight="1">
      <c r="A300" s="34"/>
      <c r="B300" s="35"/>
      <c r="C300" s="188" t="s">
        <v>601</v>
      </c>
      <c r="D300" s="188" t="s">
        <v>129</v>
      </c>
      <c r="E300" s="189" t="s">
        <v>602</v>
      </c>
      <c r="F300" s="190" t="s">
        <v>603</v>
      </c>
      <c r="G300" s="191" t="s">
        <v>163</v>
      </c>
      <c r="H300" s="192">
        <v>1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40</v>
      </c>
      <c r="O300" s="71"/>
      <c r="P300" s="199">
        <f>O300*H300</f>
        <v>0</v>
      </c>
      <c r="Q300" s="199">
        <v>3.0000000000000001E-3</v>
      </c>
      <c r="R300" s="199">
        <f>Q300*H300</f>
        <v>3.0000000000000001E-3</v>
      </c>
      <c r="S300" s="199">
        <v>0</v>
      </c>
      <c r="T300" s="20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1" t="s">
        <v>132</v>
      </c>
      <c r="AT300" s="201" t="s">
        <v>129</v>
      </c>
      <c r="AU300" s="201" t="s">
        <v>85</v>
      </c>
      <c r="AY300" s="17" t="s">
        <v>127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" t="s">
        <v>83</v>
      </c>
      <c r="BK300" s="202">
        <f>ROUND(I300*H300,2)</f>
        <v>0</v>
      </c>
      <c r="BL300" s="17" t="s">
        <v>133</v>
      </c>
      <c r="BM300" s="201" t="s">
        <v>604</v>
      </c>
    </row>
    <row r="301" spans="1:65" s="2" customFormat="1" ht="16.5" customHeight="1">
      <c r="A301" s="34"/>
      <c r="B301" s="35"/>
      <c r="C301" s="188" t="s">
        <v>605</v>
      </c>
      <c r="D301" s="188" t="s">
        <v>129</v>
      </c>
      <c r="E301" s="189" t="s">
        <v>606</v>
      </c>
      <c r="F301" s="190" t="s">
        <v>607</v>
      </c>
      <c r="G301" s="191" t="s">
        <v>163</v>
      </c>
      <c r="H301" s="192">
        <v>1</v>
      </c>
      <c r="I301" s="193"/>
      <c r="J301" s="194">
        <f>ROUND(I301*H301,2)</f>
        <v>0</v>
      </c>
      <c r="K301" s="195"/>
      <c r="L301" s="196"/>
      <c r="M301" s="197" t="s">
        <v>1</v>
      </c>
      <c r="N301" s="198" t="s">
        <v>40</v>
      </c>
      <c r="O301" s="71"/>
      <c r="P301" s="199">
        <f>O301*H301</f>
        <v>0</v>
      </c>
      <c r="Q301" s="199">
        <v>1E-4</v>
      </c>
      <c r="R301" s="199">
        <f>Q301*H301</f>
        <v>1E-4</v>
      </c>
      <c r="S301" s="199">
        <v>0</v>
      </c>
      <c r="T301" s="200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1" t="s">
        <v>132</v>
      </c>
      <c r="AT301" s="201" t="s">
        <v>129</v>
      </c>
      <c r="AU301" s="201" t="s">
        <v>85</v>
      </c>
      <c r="AY301" s="17" t="s">
        <v>127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7" t="s">
        <v>83</v>
      </c>
      <c r="BK301" s="202">
        <f>ROUND(I301*H301,2)</f>
        <v>0</v>
      </c>
      <c r="BL301" s="17" t="s">
        <v>133</v>
      </c>
      <c r="BM301" s="201" t="s">
        <v>608</v>
      </c>
    </row>
    <row r="302" spans="1:65" s="2" customFormat="1" ht="24.2" customHeight="1">
      <c r="A302" s="34"/>
      <c r="B302" s="35"/>
      <c r="C302" s="203" t="s">
        <v>609</v>
      </c>
      <c r="D302" s="203" t="s">
        <v>216</v>
      </c>
      <c r="E302" s="204" t="s">
        <v>610</v>
      </c>
      <c r="F302" s="205" t="s">
        <v>611</v>
      </c>
      <c r="G302" s="206" t="s">
        <v>99</v>
      </c>
      <c r="H302" s="207">
        <v>46</v>
      </c>
      <c r="I302" s="208"/>
      <c r="J302" s="209">
        <f>ROUND(I302*H302,2)</f>
        <v>0</v>
      </c>
      <c r="K302" s="210"/>
      <c r="L302" s="39"/>
      <c r="M302" s="211" t="s">
        <v>1</v>
      </c>
      <c r="N302" s="212" t="s">
        <v>40</v>
      </c>
      <c r="O302" s="71"/>
      <c r="P302" s="199">
        <f>O302*H302</f>
        <v>0</v>
      </c>
      <c r="Q302" s="199">
        <v>2.0000000000000001E-4</v>
      </c>
      <c r="R302" s="199">
        <f>Q302*H302</f>
        <v>9.1999999999999998E-3</v>
      </c>
      <c r="S302" s="199">
        <v>0</v>
      </c>
      <c r="T302" s="20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1" t="s">
        <v>133</v>
      </c>
      <c r="AT302" s="201" t="s">
        <v>216</v>
      </c>
      <c r="AU302" s="201" t="s">
        <v>85</v>
      </c>
      <c r="AY302" s="17" t="s">
        <v>127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7" t="s">
        <v>83</v>
      </c>
      <c r="BK302" s="202">
        <f>ROUND(I302*H302,2)</f>
        <v>0</v>
      </c>
      <c r="BL302" s="17" t="s">
        <v>133</v>
      </c>
      <c r="BM302" s="201" t="s">
        <v>612</v>
      </c>
    </row>
    <row r="303" spans="1:65" s="13" customFormat="1" ht="11.25">
      <c r="B303" s="213"/>
      <c r="C303" s="214"/>
      <c r="D303" s="215" t="s">
        <v>220</v>
      </c>
      <c r="E303" s="216" t="s">
        <v>1</v>
      </c>
      <c r="F303" s="217" t="s">
        <v>613</v>
      </c>
      <c r="G303" s="214"/>
      <c r="H303" s="216" t="s">
        <v>1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220</v>
      </c>
      <c r="AU303" s="223" t="s">
        <v>85</v>
      </c>
      <c r="AV303" s="13" t="s">
        <v>83</v>
      </c>
      <c r="AW303" s="13" t="s">
        <v>32</v>
      </c>
      <c r="AX303" s="13" t="s">
        <v>75</v>
      </c>
      <c r="AY303" s="223" t="s">
        <v>127</v>
      </c>
    </row>
    <row r="304" spans="1:65" s="14" customFormat="1" ht="11.25">
      <c r="B304" s="224"/>
      <c r="C304" s="225"/>
      <c r="D304" s="215" t="s">
        <v>220</v>
      </c>
      <c r="E304" s="226" t="s">
        <v>265</v>
      </c>
      <c r="F304" s="227" t="s">
        <v>614</v>
      </c>
      <c r="G304" s="225"/>
      <c r="H304" s="228">
        <v>46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220</v>
      </c>
      <c r="AU304" s="234" t="s">
        <v>85</v>
      </c>
      <c r="AV304" s="14" t="s">
        <v>85</v>
      </c>
      <c r="AW304" s="14" t="s">
        <v>32</v>
      </c>
      <c r="AX304" s="14" t="s">
        <v>83</v>
      </c>
      <c r="AY304" s="234" t="s">
        <v>127</v>
      </c>
    </row>
    <row r="305" spans="1:65" s="2" customFormat="1" ht="24.2" customHeight="1">
      <c r="A305" s="34"/>
      <c r="B305" s="35"/>
      <c r="C305" s="203" t="s">
        <v>615</v>
      </c>
      <c r="D305" s="203" t="s">
        <v>216</v>
      </c>
      <c r="E305" s="204" t="s">
        <v>616</v>
      </c>
      <c r="F305" s="205" t="s">
        <v>617</v>
      </c>
      <c r="G305" s="206" t="s">
        <v>231</v>
      </c>
      <c r="H305" s="207">
        <v>1</v>
      </c>
      <c r="I305" s="208"/>
      <c r="J305" s="209">
        <f>ROUND(I305*H305,2)</f>
        <v>0</v>
      </c>
      <c r="K305" s="210"/>
      <c r="L305" s="39"/>
      <c r="M305" s="211" t="s">
        <v>1</v>
      </c>
      <c r="N305" s="212" t="s">
        <v>40</v>
      </c>
      <c r="O305" s="71"/>
      <c r="P305" s="199">
        <f>O305*H305</f>
        <v>0</v>
      </c>
      <c r="Q305" s="199">
        <v>1.6000000000000001E-3</v>
      </c>
      <c r="R305" s="199">
        <f>Q305*H305</f>
        <v>1.6000000000000001E-3</v>
      </c>
      <c r="S305" s="199">
        <v>0</v>
      </c>
      <c r="T305" s="20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1" t="s">
        <v>133</v>
      </c>
      <c r="AT305" s="201" t="s">
        <v>216</v>
      </c>
      <c r="AU305" s="201" t="s">
        <v>85</v>
      </c>
      <c r="AY305" s="17" t="s">
        <v>127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7" t="s">
        <v>83</v>
      </c>
      <c r="BK305" s="202">
        <f>ROUND(I305*H305,2)</f>
        <v>0</v>
      </c>
      <c r="BL305" s="17" t="s">
        <v>133</v>
      </c>
      <c r="BM305" s="201" t="s">
        <v>618</v>
      </c>
    </row>
    <row r="306" spans="1:65" s="14" customFormat="1" ht="11.25">
      <c r="B306" s="224"/>
      <c r="C306" s="225"/>
      <c r="D306" s="215" t="s">
        <v>220</v>
      </c>
      <c r="E306" s="226" t="s">
        <v>1</v>
      </c>
      <c r="F306" s="227" t="s">
        <v>83</v>
      </c>
      <c r="G306" s="225"/>
      <c r="H306" s="228">
        <v>1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AT306" s="234" t="s">
        <v>220</v>
      </c>
      <c r="AU306" s="234" t="s">
        <v>85</v>
      </c>
      <c r="AV306" s="14" t="s">
        <v>85</v>
      </c>
      <c r="AW306" s="14" t="s">
        <v>32</v>
      </c>
      <c r="AX306" s="14" t="s">
        <v>83</v>
      </c>
      <c r="AY306" s="234" t="s">
        <v>127</v>
      </c>
    </row>
    <row r="307" spans="1:65" s="2" customFormat="1" ht="16.5" customHeight="1">
      <c r="A307" s="34"/>
      <c r="B307" s="35"/>
      <c r="C307" s="203" t="s">
        <v>619</v>
      </c>
      <c r="D307" s="203" t="s">
        <v>216</v>
      </c>
      <c r="E307" s="204" t="s">
        <v>620</v>
      </c>
      <c r="F307" s="205" t="s">
        <v>621</v>
      </c>
      <c r="G307" s="206" t="s">
        <v>99</v>
      </c>
      <c r="H307" s="207">
        <v>46</v>
      </c>
      <c r="I307" s="208"/>
      <c r="J307" s="209">
        <f>ROUND(I307*H307,2)</f>
        <v>0</v>
      </c>
      <c r="K307" s="210"/>
      <c r="L307" s="39"/>
      <c r="M307" s="211" t="s">
        <v>1</v>
      </c>
      <c r="N307" s="212" t="s">
        <v>40</v>
      </c>
      <c r="O307" s="71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1" t="s">
        <v>133</v>
      </c>
      <c r="AT307" s="201" t="s">
        <v>216</v>
      </c>
      <c r="AU307" s="201" t="s">
        <v>85</v>
      </c>
      <c r="AY307" s="17" t="s">
        <v>127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7" t="s">
        <v>83</v>
      </c>
      <c r="BK307" s="202">
        <f>ROUND(I307*H307,2)</f>
        <v>0</v>
      </c>
      <c r="BL307" s="17" t="s">
        <v>133</v>
      </c>
      <c r="BM307" s="201" t="s">
        <v>622</v>
      </c>
    </row>
    <row r="308" spans="1:65" s="14" customFormat="1" ht="11.25">
      <c r="B308" s="224"/>
      <c r="C308" s="225"/>
      <c r="D308" s="215" t="s">
        <v>220</v>
      </c>
      <c r="E308" s="226" t="s">
        <v>1</v>
      </c>
      <c r="F308" s="227" t="s">
        <v>265</v>
      </c>
      <c r="G308" s="225"/>
      <c r="H308" s="228">
        <v>46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220</v>
      </c>
      <c r="AU308" s="234" t="s">
        <v>85</v>
      </c>
      <c r="AV308" s="14" t="s">
        <v>85</v>
      </c>
      <c r="AW308" s="14" t="s">
        <v>32</v>
      </c>
      <c r="AX308" s="14" t="s">
        <v>83</v>
      </c>
      <c r="AY308" s="234" t="s">
        <v>127</v>
      </c>
    </row>
    <row r="309" spans="1:65" s="2" customFormat="1" ht="24.2" customHeight="1">
      <c r="A309" s="34"/>
      <c r="B309" s="35"/>
      <c r="C309" s="203" t="s">
        <v>623</v>
      </c>
      <c r="D309" s="203" t="s">
        <v>216</v>
      </c>
      <c r="E309" s="204" t="s">
        <v>624</v>
      </c>
      <c r="F309" s="205" t="s">
        <v>625</v>
      </c>
      <c r="G309" s="206" t="s">
        <v>99</v>
      </c>
      <c r="H309" s="207">
        <v>31.75</v>
      </c>
      <c r="I309" s="208"/>
      <c r="J309" s="209">
        <f>ROUND(I309*H309,2)</f>
        <v>0</v>
      </c>
      <c r="K309" s="210"/>
      <c r="L309" s="39"/>
      <c r="M309" s="211" t="s">
        <v>1</v>
      </c>
      <c r="N309" s="212" t="s">
        <v>40</v>
      </c>
      <c r="O309" s="71"/>
      <c r="P309" s="199">
        <f>O309*H309</f>
        <v>0</v>
      </c>
      <c r="Q309" s="199">
        <v>7.1900000000000006E-2</v>
      </c>
      <c r="R309" s="199">
        <f>Q309*H309</f>
        <v>2.2828250000000003</v>
      </c>
      <c r="S309" s="199">
        <v>0</v>
      </c>
      <c r="T309" s="200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1" t="s">
        <v>133</v>
      </c>
      <c r="AT309" s="201" t="s">
        <v>216</v>
      </c>
      <c r="AU309" s="201" t="s">
        <v>85</v>
      </c>
      <c r="AY309" s="17" t="s">
        <v>127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7" t="s">
        <v>83</v>
      </c>
      <c r="BK309" s="202">
        <f>ROUND(I309*H309,2)</f>
        <v>0</v>
      </c>
      <c r="BL309" s="17" t="s">
        <v>133</v>
      </c>
      <c r="BM309" s="201" t="s">
        <v>626</v>
      </c>
    </row>
    <row r="310" spans="1:65" s="13" customFormat="1" ht="11.25">
      <c r="B310" s="213"/>
      <c r="C310" s="214"/>
      <c r="D310" s="215" t="s">
        <v>220</v>
      </c>
      <c r="E310" s="216" t="s">
        <v>1</v>
      </c>
      <c r="F310" s="217" t="s">
        <v>627</v>
      </c>
      <c r="G310" s="214"/>
      <c r="H310" s="216" t="s">
        <v>1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220</v>
      </c>
      <c r="AU310" s="223" t="s">
        <v>85</v>
      </c>
      <c r="AV310" s="13" t="s">
        <v>83</v>
      </c>
      <c r="AW310" s="13" t="s">
        <v>32</v>
      </c>
      <c r="AX310" s="13" t="s">
        <v>75</v>
      </c>
      <c r="AY310" s="223" t="s">
        <v>127</v>
      </c>
    </row>
    <row r="311" spans="1:65" s="14" customFormat="1" ht="11.25">
      <c r="B311" s="224"/>
      <c r="C311" s="225"/>
      <c r="D311" s="215" t="s">
        <v>220</v>
      </c>
      <c r="E311" s="226" t="s">
        <v>240</v>
      </c>
      <c r="F311" s="227" t="s">
        <v>628</v>
      </c>
      <c r="G311" s="225"/>
      <c r="H311" s="228">
        <v>31.75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AT311" s="234" t="s">
        <v>220</v>
      </c>
      <c r="AU311" s="234" t="s">
        <v>85</v>
      </c>
      <c r="AV311" s="14" t="s">
        <v>85</v>
      </c>
      <c r="AW311" s="14" t="s">
        <v>32</v>
      </c>
      <c r="AX311" s="14" t="s">
        <v>83</v>
      </c>
      <c r="AY311" s="234" t="s">
        <v>127</v>
      </c>
    </row>
    <row r="312" spans="1:65" s="2" customFormat="1" ht="21.75" customHeight="1">
      <c r="A312" s="34"/>
      <c r="B312" s="35"/>
      <c r="C312" s="188" t="s">
        <v>629</v>
      </c>
      <c r="D312" s="188" t="s">
        <v>129</v>
      </c>
      <c r="E312" s="189" t="s">
        <v>630</v>
      </c>
      <c r="F312" s="190" t="s">
        <v>631</v>
      </c>
      <c r="G312" s="191" t="s">
        <v>390</v>
      </c>
      <c r="H312" s="192">
        <v>1.27</v>
      </c>
      <c r="I312" s="193"/>
      <c r="J312" s="194">
        <f>ROUND(I312*H312,2)</f>
        <v>0</v>
      </c>
      <c r="K312" s="195"/>
      <c r="L312" s="196"/>
      <c r="M312" s="197" t="s">
        <v>1</v>
      </c>
      <c r="N312" s="198" t="s">
        <v>40</v>
      </c>
      <c r="O312" s="71"/>
      <c r="P312" s="199">
        <f>O312*H312</f>
        <v>0</v>
      </c>
      <c r="Q312" s="199">
        <v>1</v>
      </c>
      <c r="R312" s="199">
        <f>Q312*H312</f>
        <v>1.27</v>
      </c>
      <c r="S312" s="199">
        <v>0</v>
      </c>
      <c r="T312" s="20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1" t="s">
        <v>132</v>
      </c>
      <c r="AT312" s="201" t="s">
        <v>129</v>
      </c>
      <c r="AU312" s="201" t="s">
        <v>85</v>
      </c>
      <c r="AY312" s="17" t="s">
        <v>127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7" t="s">
        <v>83</v>
      </c>
      <c r="BK312" s="202">
        <f>ROUND(I312*H312,2)</f>
        <v>0</v>
      </c>
      <c r="BL312" s="17" t="s">
        <v>133</v>
      </c>
      <c r="BM312" s="201" t="s">
        <v>632</v>
      </c>
    </row>
    <row r="313" spans="1:65" s="14" customFormat="1" ht="11.25">
      <c r="B313" s="224"/>
      <c r="C313" s="225"/>
      <c r="D313" s="215" t="s">
        <v>220</v>
      </c>
      <c r="E313" s="226" t="s">
        <v>1</v>
      </c>
      <c r="F313" s="227" t="s">
        <v>633</v>
      </c>
      <c r="G313" s="225"/>
      <c r="H313" s="228">
        <v>1.27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220</v>
      </c>
      <c r="AU313" s="234" t="s">
        <v>85</v>
      </c>
      <c r="AV313" s="14" t="s">
        <v>85</v>
      </c>
      <c r="AW313" s="14" t="s">
        <v>32</v>
      </c>
      <c r="AX313" s="14" t="s">
        <v>83</v>
      </c>
      <c r="AY313" s="234" t="s">
        <v>127</v>
      </c>
    </row>
    <row r="314" spans="1:65" s="2" customFormat="1" ht="33" customHeight="1">
      <c r="A314" s="34"/>
      <c r="B314" s="35"/>
      <c r="C314" s="203" t="s">
        <v>634</v>
      </c>
      <c r="D314" s="203" t="s">
        <v>216</v>
      </c>
      <c r="E314" s="204" t="s">
        <v>635</v>
      </c>
      <c r="F314" s="205" t="s">
        <v>636</v>
      </c>
      <c r="G314" s="206" t="s">
        <v>99</v>
      </c>
      <c r="H314" s="207">
        <v>83</v>
      </c>
      <c r="I314" s="208"/>
      <c r="J314" s="209">
        <f>ROUND(I314*H314,2)</f>
        <v>0</v>
      </c>
      <c r="K314" s="210"/>
      <c r="L314" s="39"/>
      <c r="M314" s="211" t="s">
        <v>1</v>
      </c>
      <c r="N314" s="212" t="s">
        <v>40</v>
      </c>
      <c r="O314" s="71"/>
      <c r="P314" s="199">
        <f>O314*H314</f>
        <v>0</v>
      </c>
      <c r="Q314" s="199">
        <v>0.15540000000000001</v>
      </c>
      <c r="R314" s="199">
        <f>Q314*H314</f>
        <v>12.898200000000001</v>
      </c>
      <c r="S314" s="199">
        <v>0</v>
      </c>
      <c r="T314" s="200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1" t="s">
        <v>133</v>
      </c>
      <c r="AT314" s="201" t="s">
        <v>216</v>
      </c>
      <c r="AU314" s="201" t="s">
        <v>85</v>
      </c>
      <c r="AY314" s="17" t="s">
        <v>127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7" t="s">
        <v>83</v>
      </c>
      <c r="BK314" s="202">
        <f>ROUND(I314*H314,2)</f>
        <v>0</v>
      </c>
      <c r="BL314" s="17" t="s">
        <v>133</v>
      </c>
      <c r="BM314" s="201" t="s">
        <v>637</v>
      </c>
    </row>
    <row r="315" spans="1:65" s="13" customFormat="1" ht="11.25">
      <c r="B315" s="213"/>
      <c r="C315" s="214"/>
      <c r="D315" s="215" t="s">
        <v>220</v>
      </c>
      <c r="E315" s="216" t="s">
        <v>1</v>
      </c>
      <c r="F315" s="217" t="s">
        <v>337</v>
      </c>
      <c r="G315" s="214"/>
      <c r="H315" s="216" t="s">
        <v>1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220</v>
      </c>
      <c r="AU315" s="223" t="s">
        <v>85</v>
      </c>
      <c r="AV315" s="13" t="s">
        <v>83</v>
      </c>
      <c r="AW315" s="13" t="s">
        <v>32</v>
      </c>
      <c r="AX315" s="13" t="s">
        <v>75</v>
      </c>
      <c r="AY315" s="223" t="s">
        <v>127</v>
      </c>
    </row>
    <row r="316" spans="1:65" s="14" customFormat="1" ht="22.5">
      <c r="B316" s="224"/>
      <c r="C316" s="225"/>
      <c r="D316" s="215" t="s">
        <v>220</v>
      </c>
      <c r="E316" s="226" t="s">
        <v>233</v>
      </c>
      <c r="F316" s="227" t="s">
        <v>638</v>
      </c>
      <c r="G316" s="225"/>
      <c r="H316" s="228">
        <v>83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220</v>
      </c>
      <c r="AU316" s="234" t="s">
        <v>85</v>
      </c>
      <c r="AV316" s="14" t="s">
        <v>85</v>
      </c>
      <c r="AW316" s="14" t="s">
        <v>32</v>
      </c>
      <c r="AX316" s="14" t="s">
        <v>75</v>
      </c>
      <c r="AY316" s="234" t="s">
        <v>127</v>
      </c>
    </row>
    <row r="317" spans="1:65" s="15" customFormat="1" ht="11.25">
      <c r="B317" s="240"/>
      <c r="C317" s="241"/>
      <c r="D317" s="215" t="s">
        <v>220</v>
      </c>
      <c r="E317" s="242" t="s">
        <v>1</v>
      </c>
      <c r="F317" s="243" t="s">
        <v>319</v>
      </c>
      <c r="G317" s="241"/>
      <c r="H317" s="244">
        <v>83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220</v>
      </c>
      <c r="AU317" s="250" t="s">
        <v>85</v>
      </c>
      <c r="AV317" s="15" t="s">
        <v>133</v>
      </c>
      <c r="AW317" s="15" t="s">
        <v>32</v>
      </c>
      <c r="AX317" s="15" t="s">
        <v>83</v>
      </c>
      <c r="AY317" s="250" t="s">
        <v>127</v>
      </c>
    </row>
    <row r="318" spans="1:65" s="2" customFormat="1" ht="16.5" customHeight="1">
      <c r="A318" s="34"/>
      <c r="B318" s="35"/>
      <c r="C318" s="188" t="s">
        <v>639</v>
      </c>
      <c r="D318" s="188" t="s">
        <v>129</v>
      </c>
      <c r="E318" s="189" t="s">
        <v>640</v>
      </c>
      <c r="F318" s="190" t="s">
        <v>641</v>
      </c>
      <c r="G318" s="191" t="s">
        <v>163</v>
      </c>
      <c r="H318" s="192">
        <v>87.15</v>
      </c>
      <c r="I318" s="193"/>
      <c r="J318" s="194">
        <f>ROUND(I318*H318,2)</f>
        <v>0</v>
      </c>
      <c r="K318" s="195"/>
      <c r="L318" s="196"/>
      <c r="M318" s="197" t="s">
        <v>1</v>
      </c>
      <c r="N318" s="198" t="s">
        <v>40</v>
      </c>
      <c r="O318" s="71"/>
      <c r="P318" s="199">
        <f>O318*H318</f>
        <v>0</v>
      </c>
      <c r="Q318" s="199">
        <v>0.10199999999999999</v>
      </c>
      <c r="R318" s="199">
        <f>Q318*H318</f>
        <v>8.8893000000000004</v>
      </c>
      <c r="S318" s="199">
        <v>0</v>
      </c>
      <c r="T318" s="200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1" t="s">
        <v>132</v>
      </c>
      <c r="AT318" s="201" t="s">
        <v>129</v>
      </c>
      <c r="AU318" s="201" t="s">
        <v>85</v>
      </c>
      <c r="AY318" s="17" t="s">
        <v>127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7" t="s">
        <v>83</v>
      </c>
      <c r="BK318" s="202">
        <f>ROUND(I318*H318,2)</f>
        <v>0</v>
      </c>
      <c r="BL318" s="17" t="s">
        <v>133</v>
      </c>
      <c r="BM318" s="201" t="s">
        <v>642</v>
      </c>
    </row>
    <row r="319" spans="1:65" s="13" customFormat="1" ht="11.25">
      <c r="B319" s="213"/>
      <c r="C319" s="214"/>
      <c r="D319" s="215" t="s">
        <v>220</v>
      </c>
      <c r="E319" s="216" t="s">
        <v>1</v>
      </c>
      <c r="F319" s="217" t="s">
        <v>560</v>
      </c>
      <c r="G319" s="214"/>
      <c r="H319" s="216" t="s">
        <v>1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220</v>
      </c>
      <c r="AU319" s="223" t="s">
        <v>85</v>
      </c>
      <c r="AV319" s="13" t="s">
        <v>83</v>
      </c>
      <c r="AW319" s="13" t="s">
        <v>32</v>
      </c>
      <c r="AX319" s="13" t="s">
        <v>75</v>
      </c>
      <c r="AY319" s="223" t="s">
        <v>127</v>
      </c>
    </row>
    <row r="320" spans="1:65" s="14" customFormat="1" ht="11.25">
      <c r="B320" s="224"/>
      <c r="C320" s="225"/>
      <c r="D320" s="215" t="s">
        <v>220</v>
      </c>
      <c r="E320" s="226" t="s">
        <v>1</v>
      </c>
      <c r="F320" s="227" t="s">
        <v>233</v>
      </c>
      <c r="G320" s="225"/>
      <c r="H320" s="228">
        <v>83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AT320" s="234" t="s">
        <v>220</v>
      </c>
      <c r="AU320" s="234" t="s">
        <v>85</v>
      </c>
      <c r="AV320" s="14" t="s">
        <v>85</v>
      </c>
      <c r="AW320" s="14" t="s">
        <v>32</v>
      </c>
      <c r="AX320" s="14" t="s">
        <v>83</v>
      </c>
      <c r="AY320" s="234" t="s">
        <v>127</v>
      </c>
    </row>
    <row r="321" spans="1:65" s="14" customFormat="1" ht="11.25">
      <c r="B321" s="224"/>
      <c r="C321" s="225"/>
      <c r="D321" s="215" t="s">
        <v>220</v>
      </c>
      <c r="E321" s="225"/>
      <c r="F321" s="227" t="s">
        <v>643</v>
      </c>
      <c r="G321" s="225"/>
      <c r="H321" s="228">
        <v>87.15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AT321" s="234" t="s">
        <v>220</v>
      </c>
      <c r="AU321" s="234" t="s">
        <v>85</v>
      </c>
      <c r="AV321" s="14" t="s">
        <v>85</v>
      </c>
      <c r="AW321" s="14" t="s">
        <v>4</v>
      </c>
      <c r="AX321" s="14" t="s">
        <v>83</v>
      </c>
      <c r="AY321" s="234" t="s">
        <v>127</v>
      </c>
    </row>
    <row r="322" spans="1:65" s="2" customFormat="1" ht="24.2" customHeight="1">
      <c r="A322" s="34"/>
      <c r="B322" s="35"/>
      <c r="C322" s="203" t="s">
        <v>234</v>
      </c>
      <c r="D322" s="203" t="s">
        <v>216</v>
      </c>
      <c r="E322" s="204" t="s">
        <v>644</v>
      </c>
      <c r="F322" s="205" t="s">
        <v>645</v>
      </c>
      <c r="G322" s="206" t="s">
        <v>243</v>
      </c>
      <c r="H322" s="207">
        <v>3.4430000000000001</v>
      </c>
      <c r="I322" s="208"/>
      <c r="J322" s="209">
        <f>ROUND(I322*H322,2)</f>
        <v>0</v>
      </c>
      <c r="K322" s="210"/>
      <c r="L322" s="39"/>
      <c r="M322" s="211" t="s">
        <v>1</v>
      </c>
      <c r="N322" s="212" t="s">
        <v>40</v>
      </c>
      <c r="O322" s="71"/>
      <c r="P322" s="199">
        <f>O322*H322</f>
        <v>0</v>
      </c>
      <c r="Q322" s="199">
        <v>2.2563399999999998</v>
      </c>
      <c r="R322" s="199">
        <f>Q322*H322</f>
        <v>7.7685786199999995</v>
      </c>
      <c r="S322" s="199">
        <v>0</v>
      </c>
      <c r="T322" s="20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1" t="s">
        <v>133</v>
      </c>
      <c r="AT322" s="201" t="s">
        <v>216</v>
      </c>
      <c r="AU322" s="201" t="s">
        <v>85</v>
      </c>
      <c r="AY322" s="17" t="s">
        <v>127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7" t="s">
        <v>83</v>
      </c>
      <c r="BK322" s="202">
        <f>ROUND(I322*H322,2)</f>
        <v>0</v>
      </c>
      <c r="BL322" s="17" t="s">
        <v>133</v>
      </c>
      <c r="BM322" s="201" t="s">
        <v>646</v>
      </c>
    </row>
    <row r="323" spans="1:65" s="14" customFormat="1" ht="11.25">
      <c r="B323" s="224"/>
      <c r="C323" s="225"/>
      <c r="D323" s="215" t="s">
        <v>220</v>
      </c>
      <c r="E323" s="226" t="s">
        <v>1</v>
      </c>
      <c r="F323" s="227" t="s">
        <v>647</v>
      </c>
      <c r="G323" s="225"/>
      <c r="H323" s="228">
        <v>3.4430000000000001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AT323" s="234" t="s">
        <v>220</v>
      </c>
      <c r="AU323" s="234" t="s">
        <v>85</v>
      </c>
      <c r="AV323" s="14" t="s">
        <v>85</v>
      </c>
      <c r="AW323" s="14" t="s">
        <v>32</v>
      </c>
      <c r="AX323" s="14" t="s">
        <v>83</v>
      </c>
      <c r="AY323" s="234" t="s">
        <v>127</v>
      </c>
    </row>
    <row r="324" spans="1:65" s="2" customFormat="1" ht="24.2" customHeight="1">
      <c r="A324" s="34"/>
      <c r="B324" s="35"/>
      <c r="C324" s="203" t="s">
        <v>648</v>
      </c>
      <c r="D324" s="203" t="s">
        <v>216</v>
      </c>
      <c r="E324" s="204" t="s">
        <v>649</v>
      </c>
      <c r="F324" s="205" t="s">
        <v>650</v>
      </c>
      <c r="G324" s="206" t="s">
        <v>99</v>
      </c>
      <c r="H324" s="207">
        <v>50.55</v>
      </c>
      <c r="I324" s="208"/>
      <c r="J324" s="209">
        <f>ROUND(I324*H324,2)</f>
        <v>0</v>
      </c>
      <c r="K324" s="210"/>
      <c r="L324" s="39"/>
      <c r="M324" s="211" t="s">
        <v>1</v>
      </c>
      <c r="N324" s="212" t="s">
        <v>40</v>
      </c>
      <c r="O324" s="71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1" t="s">
        <v>133</v>
      </c>
      <c r="AT324" s="201" t="s">
        <v>216</v>
      </c>
      <c r="AU324" s="201" t="s">
        <v>85</v>
      </c>
      <c r="AY324" s="17" t="s">
        <v>127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7" t="s">
        <v>83</v>
      </c>
      <c r="BK324" s="202">
        <f>ROUND(I324*H324,2)</f>
        <v>0</v>
      </c>
      <c r="BL324" s="17" t="s">
        <v>133</v>
      </c>
      <c r="BM324" s="201" t="s">
        <v>651</v>
      </c>
    </row>
    <row r="325" spans="1:65" s="13" customFormat="1" ht="11.25">
      <c r="B325" s="213"/>
      <c r="C325" s="214"/>
      <c r="D325" s="215" t="s">
        <v>220</v>
      </c>
      <c r="E325" s="216" t="s">
        <v>1</v>
      </c>
      <c r="F325" s="217" t="s">
        <v>283</v>
      </c>
      <c r="G325" s="214"/>
      <c r="H325" s="216" t="s">
        <v>1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220</v>
      </c>
      <c r="AU325" s="223" t="s">
        <v>85</v>
      </c>
      <c r="AV325" s="13" t="s">
        <v>83</v>
      </c>
      <c r="AW325" s="13" t="s">
        <v>32</v>
      </c>
      <c r="AX325" s="13" t="s">
        <v>75</v>
      </c>
      <c r="AY325" s="223" t="s">
        <v>127</v>
      </c>
    </row>
    <row r="326" spans="1:65" s="14" customFormat="1" ht="11.25">
      <c r="B326" s="224"/>
      <c r="C326" s="225"/>
      <c r="D326" s="215" t="s">
        <v>220</v>
      </c>
      <c r="E326" s="226" t="s">
        <v>1</v>
      </c>
      <c r="F326" s="227" t="s">
        <v>652</v>
      </c>
      <c r="G326" s="225"/>
      <c r="H326" s="228">
        <v>50.55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AT326" s="234" t="s">
        <v>220</v>
      </c>
      <c r="AU326" s="234" t="s">
        <v>85</v>
      </c>
      <c r="AV326" s="14" t="s">
        <v>85</v>
      </c>
      <c r="AW326" s="14" t="s">
        <v>32</v>
      </c>
      <c r="AX326" s="14" t="s">
        <v>83</v>
      </c>
      <c r="AY326" s="234" t="s">
        <v>127</v>
      </c>
    </row>
    <row r="327" spans="1:65" s="2" customFormat="1" ht="21.75" customHeight="1">
      <c r="A327" s="34"/>
      <c r="B327" s="35"/>
      <c r="C327" s="203" t="s">
        <v>653</v>
      </c>
      <c r="D327" s="203" t="s">
        <v>216</v>
      </c>
      <c r="E327" s="204" t="s">
        <v>654</v>
      </c>
      <c r="F327" s="205" t="s">
        <v>655</v>
      </c>
      <c r="G327" s="206" t="s">
        <v>99</v>
      </c>
      <c r="H327" s="207">
        <v>50.55</v>
      </c>
      <c r="I327" s="208"/>
      <c r="J327" s="209">
        <f>ROUND(I327*H327,2)</f>
        <v>0</v>
      </c>
      <c r="K327" s="210"/>
      <c r="L327" s="39"/>
      <c r="M327" s="211" t="s">
        <v>1</v>
      </c>
      <c r="N327" s="212" t="s">
        <v>40</v>
      </c>
      <c r="O327" s="71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1" t="s">
        <v>133</v>
      </c>
      <c r="AT327" s="201" t="s">
        <v>216</v>
      </c>
      <c r="AU327" s="201" t="s">
        <v>85</v>
      </c>
      <c r="AY327" s="17" t="s">
        <v>127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7" t="s">
        <v>83</v>
      </c>
      <c r="BK327" s="202">
        <f>ROUND(I327*H327,2)</f>
        <v>0</v>
      </c>
      <c r="BL327" s="17" t="s">
        <v>133</v>
      </c>
      <c r="BM327" s="201" t="s">
        <v>656</v>
      </c>
    </row>
    <row r="328" spans="1:65" s="13" customFormat="1" ht="11.25">
      <c r="B328" s="213"/>
      <c r="C328" s="214"/>
      <c r="D328" s="215" t="s">
        <v>220</v>
      </c>
      <c r="E328" s="216" t="s">
        <v>1</v>
      </c>
      <c r="F328" s="217" t="s">
        <v>283</v>
      </c>
      <c r="G328" s="214"/>
      <c r="H328" s="216" t="s">
        <v>1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220</v>
      </c>
      <c r="AU328" s="223" t="s">
        <v>85</v>
      </c>
      <c r="AV328" s="13" t="s">
        <v>83</v>
      </c>
      <c r="AW328" s="13" t="s">
        <v>32</v>
      </c>
      <c r="AX328" s="13" t="s">
        <v>75</v>
      </c>
      <c r="AY328" s="223" t="s">
        <v>127</v>
      </c>
    </row>
    <row r="329" spans="1:65" s="14" customFormat="1" ht="11.25">
      <c r="B329" s="224"/>
      <c r="C329" s="225"/>
      <c r="D329" s="215" t="s">
        <v>220</v>
      </c>
      <c r="E329" s="226" t="s">
        <v>1</v>
      </c>
      <c r="F329" s="227" t="s">
        <v>657</v>
      </c>
      <c r="G329" s="225"/>
      <c r="H329" s="228">
        <v>50.55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220</v>
      </c>
      <c r="AU329" s="234" t="s">
        <v>85</v>
      </c>
      <c r="AV329" s="14" t="s">
        <v>85</v>
      </c>
      <c r="AW329" s="14" t="s">
        <v>32</v>
      </c>
      <c r="AX329" s="14" t="s">
        <v>83</v>
      </c>
      <c r="AY329" s="234" t="s">
        <v>127</v>
      </c>
    </row>
    <row r="330" spans="1:65" s="2" customFormat="1" ht="16.5" customHeight="1">
      <c r="A330" s="34"/>
      <c r="B330" s="35"/>
      <c r="C330" s="203" t="s">
        <v>658</v>
      </c>
      <c r="D330" s="203" t="s">
        <v>216</v>
      </c>
      <c r="E330" s="204" t="s">
        <v>659</v>
      </c>
      <c r="F330" s="205" t="s">
        <v>660</v>
      </c>
      <c r="G330" s="206" t="s">
        <v>231</v>
      </c>
      <c r="H330" s="207">
        <v>235.5</v>
      </c>
      <c r="I330" s="208"/>
      <c r="J330" s="209">
        <f>ROUND(I330*H330,2)</f>
        <v>0</v>
      </c>
      <c r="K330" s="210"/>
      <c r="L330" s="39"/>
      <c r="M330" s="211" t="s">
        <v>1</v>
      </c>
      <c r="N330" s="212" t="s">
        <v>40</v>
      </c>
      <c r="O330" s="71"/>
      <c r="P330" s="199">
        <f>O330*H330</f>
        <v>0</v>
      </c>
      <c r="Q330" s="199">
        <v>0</v>
      </c>
      <c r="R330" s="199">
        <f>Q330*H330</f>
        <v>0</v>
      </c>
      <c r="S330" s="199">
        <v>0.02</v>
      </c>
      <c r="T330" s="200">
        <f>S330*H330</f>
        <v>4.71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1" t="s">
        <v>133</v>
      </c>
      <c r="AT330" s="201" t="s">
        <v>216</v>
      </c>
      <c r="AU330" s="201" t="s">
        <v>85</v>
      </c>
      <c r="AY330" s="17" t="s">
        <v>127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7" t="s">
        <v>83</v>
      </c>
      <c r="BK330" s="202">
        <f>ROUND(I330*H330,2)</f>
        <v>0</v>
      </c>
      <c r="BL330" s="17" t="s">
        <v>133</v>
      </c>
      <c r="BM330" s="201" t="s">
        <v>661</v>
      </c>
    </row>
    <row r="331" spans="1:65" s="14" customFormat="1" ht="11.25">
      <c r="B331" s="224"/>
      <c r="C331" s="225"/>
      <c r="D331" s="215" t="s">
        <v>220</v>
      </c>
      <c r="E331" s="226" t="s">
        <v>1</v>
      </c>
      <c r="F331" s="227" t="s">
        <v>428</v>
      </c>
      <c r="G331" s="225"/>
      <c r="H331" s="228">
        <v>235.5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AT331" s="234" t="s">
        <v>220</v>
      </c>
      <c r="AU331" s="234" t="s">
        <v>85</v>
      </c>
      <c r="AV331" s="14" t="s">
        <v>85</v>
      </c>
      <c r="AW331" s="14" t="s">
        <v>32</v>
      </c>
      <c r="AX331" s="14" t="s">
        <v>83</v>
      </c>
      <c r="AY331" s="234" t="s">
        <v>127</v>
      </c>
    </row>
    <row r="332" spans="1:65" s="2" customFormat="1" ht="24.2" customHeight="1">
      <c r="A332" s="34"/>
      <c r="B332" s="35"/>
      <c r="C332" s="188" t="s">
        <v>662</v>
      </c>
      <c r="D332" s="188" t="s">
        <v>129</v>
      </c>
      <c r="E332" s="189" t="s">
        <v>663</v>
      </c>
      <c r="F332" s="190" t="s">
        <v>664</v>
      </c>
      <c r="G332" s="191" t="s">
        <v>131</v>
      </c>
      <c r="H332" s="192">
        <v>2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40</v>
      </c>
      <c r="O332" s="71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1" t="s">
        <v>132</v>
      </c>
      <c r="AT332" s="201" t="s">
        <v>129</v>
      </c>
      <c r="AU332" s="201" t="s">
        <v>85</v>
      </c>
      <c r="AY332" s="17" t="s">
        <v>127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7" t="s">
        <v>83</v>
      </c>
      <c r="BK332" s="202">
        <f>ROUND(I332*H332,2)</f>
        <v>0</v>
      </c>
      <c r="BL332" s="17" t="s">
        <v>133</v>
      </c>
      <c r="BM332" s="201" t="s">
        <v>665</v>
      </c>
    </row>
    <row r="333" spans="1:65" s="12" customFormat="1" ht="22.9" customHeight="1">
      <c r="B333" s="172"/>
      <c r="C333" s="173"/>
      <c r="D333" s="174" t="s">
        <v>74</v>
      </c>
      <c r="E333" s="186" t="s">
        <v>666</v>
      </c>
      <c r="F333" s="186" t="s">
        <v>667</v>
      </c>
      <c r="G333" s="173"/>
      <c r="H333" s="173"/>
      <c r="I333" s="176"/>
      <c r="J333" s="187">
        <f>BK333</f>
        <v>0</v>
      </c>
      <c r="K333" s="173"/>
      <c r="L333" s="178"/>
      <c r="M333" s="179"/>
      <c r="N333" s="180"/>
      <c r="O333" s="180"/>
      <c r="P333" s="181">
        <f>SUM(P334:P345)</f>
        <v>0</v>
      </c>
      <c r="Q333" s="180"/>
      <c r="R333" s="181">
        <f>SUM(R334:R345)</f>
        <v>0</v>
      </c>
      <c r="S333" s="180"/>
      <c r="T333" s="182">
        <f>SUM(T334:T345)</f>
        <v>0</v>
      </c>
      <c r="AR333" s="183" t="s">
        <v>83</v>
      </c>
      <c r="AT333" s="184" t="s">
        <v>74</v>
      </c>
      <c r="AU333" s="184" t="s">
        <v>83</v>
      </c>
      <c r="AY333" s="183" t="s">
        <v>127</v>
      </c>
      <c r="BK333" s="185">
        <f>SUM(BK334:BK345)</f>
        <v>0</v>
      </c>
    </row>
    <row r="334" spans="1:65" s="2" customFormat="1" ht="16.5" customHeight="1">
      <c r="A334" s="34"/>
      <c r="B334" s="35"/>
      <c r="C334" s="203" t="s">
        <v>668</v>
      </c>
      <c r="D334" s="203" t="s">
        <v>216</v>
      </c>
      <c r="E334" s="204" t="s">
        <v>669</v>
      </c>
      <c r="F334" s="205" t="s">
        <v>670</v>
      </c>
      <c r="G334" s="206" t="s">
        <v>390</v>
      </c>
      <c r="H334" s="207">
        <v>95.777000000000001</v>
      </c>
      <c r="I334" s="208"/>
      <c r="J334" s="209">
        <f>ROUND(I334*H334,2)</f>
        <v>0</v>
      </c>
      <c r="K334" s="210"/>
      <c r="L334" s="39"/>
      <c r="M334" s="211" t="s">
        <v>1</v>
      </c>
      <c r="N334" s="212" t="s">
        <v>40</v>
      </c>
      <c r="O334" s="71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1" t="s">
        <v>133</v>
      </c>
      <c r="AT334" s="201" t="s">
        <v>216</v>
      </c>
      <c r="AU334" s="201" t="s">
        <v>85</v>
      </c>
      <c r="AY334" s="17" t="s">
        <v>127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7" t="s">
        <v>83</v>
      </c>
      <c r="BK334" s="202">
        <f>ROUND(I334*H334,2)</f>
        <v>0</v>
      </c>
      <c r="BL334" s="17" t="s">
        <v>133</v>
      </c>
      <c r="BM334" s="201" t="s">
        <v>671</v>
      </c>
    </row>
    <row r="335" spans="1:65" s="2" customFormat="1" ht="24.2" customHeight="1">
      <c r="A335" s="34"/>
      <c r="B335" s="35"/>
      <c r="C335" s="203" t="s">
        <v>672</v>
      </c>
      <c r="D335" s="203" t="s">
        <v>216</v>
      </c>
      <c r="E335" s="204" t="s">
        <v>673</v>
      </c>
      <c r="F335" s="205" t="s">
        <v>674</v>
      </c>
      <c r="G335" s="206" t="s">
        <v>390</v>
      </c>
      <c r="H335" s="207">
        <v>95.777000000000001</v>
      </c>
      <c r="I335" s="208"/>
      <c r="J335" s="209">
        <f>ROUND(I335*H335,2)</f>
        <v>0</v>
      </c>
      <c r="K335" s="210"/>
      <c r="L335" s="39"/>
      <c r="M335" s="211" t="s">
        <v>1</v>
      </c>
      <c r="N335" s="212" t="s">
        <v>40</v>
      </c>
      <c r="O335" s="71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1" t="s">
        <v>133</v>
      </c>
      <c r="AT335" s="201" t="s">
        <v>216</v>
      </c>
      <c r="AU335" s="201" t="s">
        <v>85</v>
      </c>
      <c r="AY335" s="17" t="s">
        <v>127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7" t="s">
        <v>83</v>
      </c>
      <c r="BK335" s="202">
        <f>ROUND(I335*H335,2)</f>
        <v>0</v>
      </c>
      <c r="BL335" s="17" t="s">
        <v>133</v>
      </c>
      <c r="BM335" s="201" t="s">
        <v>675</v>
      </c>
    </row>
    <row r="336" spans="1:65" s="2" customFormat="1" ht="24.2" customHeight="1">
      <c r="A336" s="34"/>
      <c r="B336" s="35"/>
      <c r="C336" s="203" t="s">
        <v>676</v>
      </c>
      <c r="D336" s="203" t="s">
        <v>216</v>
      </c>
      <c r="E336" s="204" t="s">
        <v>677</v>
      </c>
      <c r="F336" s="205" t="s">
        <v>678</v>
      </c>
      <c r="G336" s="206" t="s">
        <v>390</v>
      </c>
      <c r="H336" s="207">
        <v>2298.6480000000001</v>
      </c>
      <c r="I336" s="208"/>
      <c r="J336" s="209">
        <f>ROUND(I336*H336,2)</f>
        <v>0</v>
      </c>
      <c r="K336" s="210"/>
      <c r="L336" s="39"/>
      <c r="M336" s="211" t="s">
        <v>1</v>
      </c>
      <c r="N336" s="212" t="s">
        <v>40</v>
      </c>
      <c r="O336" s="71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1" t="s">
        <v>133</v>
      </c>
      <c r="AT336" s="201" t="s">
        <v>216</v>
      </c>
      <c r="AU336" s="201" t="s">
        <v>85</v>
      </c>
      <c r="AY336" s="17" t="s">
        <v>127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7" t="s">
        <v>83</v>
      </c>
      <c r="BK336" s="202">
        <f>ROUND(I336*H336,2)</f>
        <v>0</v>
      </c>
      <c r="BL336" s="17" t="s">
        <v>133</v>
      </c>
      <c r="BM336" s="201" t="s">
        <v>679</v>
      </c>
    </row>
    <row r="337" spans="1:65" s="14" customFormat="1" ht="11.25">
      <c r="B337" s="224"/>
      <c r="C337" s="225"/>
      <c r="D337" s="215" t="s">
        <v>220</v>
      </c>
      <c r="E337" s="225"/>
      <c r="F337" s="227" t="s">
        <v>680</v>
      </c>
      <c r="G337" s="225"/>
      <c r="H337" s="228">
        <v>2298.6480000000001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AT337" s="234" t="s">
        <v>220</v>
      </c>
      <c r="AU337" s="234" t="s">
        <v>85</v>
      </c>
      <c r="AV337" s="14" t="s">
        <v>85</v>
      </c>
      <c r="AW337" s="14" t="s">
        <v>4</v>
      </c>
      <c r="AX337" s="14" t="s">
        <v>83</v>
      </c>
      <c r="AY337" s="234" t="s">
        <v>127</v>
      </c>
    </row>
    <row r="338" spans="1:65" s="2" customFormat="1" ht="33" customHeight="1">
      <c r="A338" s="34"/>
      <c r="B338" s="35"/>
      <c r="C338" s="203" t="s">
        <v>681</v>
      </c>
      <c r="D338" s="203" t="s">
        <v>216</v>
      </c>
      <c r="E338" s="204" t="s">
        <v>682</v>
      </c>
      <c r="F338" s="205" t="s">
        <v>683</v>
      </c>
      <c r="G338" s="206" t="s">
        <v>390</v>
      </c>
      <c r="H338" s="207">
        <v>13.832000000000001</v>
      </c>
      <c r="I338" s="208"/>
      <c r="J338" s="209">
        <f>ROUND(I338*H338,2)</f>
        <v>0</v>
      </c>
      <c r="K338" s="210"/>
      <c r="L338" s="39"/>
      <c r="M338" s="211" t="s">
        <v>1</v>
      </c>
      <c r="N338" s="212" t="s">
        <v>40</v>
      </c>
      <c r="O338" s="71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1" t="s">
        <v>133</v>
      </c>
      <c r="AT338" s="201" t="s">
        <v>216</v>
      </c>
      <c r="AU338" s="201" t="s">
        <v>85</v>
      </c>
      <c r="AY338" s="17" t="s">
        <v>127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7" t="s">
        <v>83</v>
      </c>
      <c r="BK338" s="202">
        <f>ROUND(I338*H338,2)</f>
        <v>0</v>
      </c>
      <c r="BL338" s="17" t="s">
        <v>133</v>
      </c>
      <c r="BM338" s="201" t="s">
        <v>684</v>
      </c>
    </row>
    <row r="339" spans="1:65" s="14" customFormat="1" ht="11.25">
      <c r="B339" s="224"/>
      <c r="C339" s="225"/>
      <c r="D339" s="215" t="s">
        <v>220</v>
      </c>
      <c r="E339" s="226" t="s">
        <v>1</v>
      </c>
      <c r="F339" s="227" t="s">
        <v>685</v>
      </c>
      <c r="G339" s="225"/>
      <c r="H339" s="228">
        <v>13.832000000000001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220</v>
      </c>
      <c r="AU339" s="234" t="s">
        <v>85</v>
      </c>
      <c r="AV339" s="14" t="s">
        <v>85</v>
      </c>
      <c r="AW339" s="14" t="s">
        <v>32</v>
      </c>
      <c r="AX339" s="14" t="s">
        <v>83</v>
      </c>
      <c r="AY339" s="234" t="s">
        <v>127</v>
      </c>
    </row>
    <row r="340" spans="1:65" s="2" customFormat="1" ht="33" customHeight="1">
      <c r="A340" s="34"/>
      <c r="B340" s="35"/>
      <c r="C340" s="203" t="s">
        <v>686</v>
      </c>
      <c r="D340" s="203" t="s">
        <v>216</v>
      </c>
      <c r="E340" s="204" t="s">
        <v>687</v>
      </c>
      <c r="F340" s="205" t="s">
        <v>688</v>
      </c>
      <c r="G340" s="206" t="s">
        <v>390</v>
      </c>
      <c r="H340" s="207">
        <v>29.265999999999998</v>
      </c>
      <c r="I340" s="208"/>
      <c r="J340" s="209">
        <f>ROUND(I340*H340,2)</f>
        <v>0</v>
      </c>
      <c r="K340" s="210"/>
      <c r="L340" s="39"/>
      <c r="M340" s="211" t="s">
        <v>1</v>
      </c>
      <c r="N340" s="212" t="s">
        <v>40</v>
      </c>
      <c r="O340" s="71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1" t="s">
        <v>133</v>
      </c>
      <c r="AT340" s="201" t="s">
        <v>216</v>
      </c>
      <c r="AU340" s="201" t="s">
        <v>85</v>
      </c>
      <c r="AY340" s="17" t="s">
        <v>127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7" t="s">
        <v>83</v>
      </c>
      <c r="BK340" s="202">
        <f>ROUND(I340*H340,2)</f>
        <v>0</v>
      </c>
      <c r="BL340" s="17" t="s">
        <v>133</v>
      </c>
      <c r="BM340" s="201" t="s">
        <v>689</v>
      </c>
    </row>
    <row r="341" spans="1:65" s="14" customFormat="1" ht="11.25">
      <c r="B341" s="224"/>
      <c r="C341" s="225"/>
      <c r="D341" s="215" t="s">
        <v>220</v>
      </c>
      <c r="E341" s="226" t="s">
        <v>1</v>
      </c>
      <c r="F341" s="227" t="s">
        <v>690</v>
      </c>
      <c r="G341" s="225"/>
      <c r="H341" s="228">
        <v>29.265999999999998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AT341" s="234" t="s">
        <v>220</v>
      </c>
      <c r="AU341" s="234" t="s">
        <v>85</v>
      </c>
      <c r="AV341" s="14" t="s">
        <v>85</v>
      </c>
      <c r="AW341" s="14" t="s">
        <v>32</v>
      </c>
      <c r="AX341" s="14" t="s">
        <v>83</v>
      </c>
      <c r="AY341" s="234" t="s">
        <v>127</v>
      </c>
    </row>
    <row r="342" spans="1:65" s="2" customFormat="1" ht="24.2" customHeight="1">
      <c r="A342" s="34"/>
      <c r="B342" s="35"/>
      <c r="C342" s="203" t="s">
        <v>691</v>
      </c>
      <c r="D342" s="203" t="s">
        <v>216</v>
      </c>
      <c r="E342" s="204" t="s">
        <v>692</v>
      </c>
      <c r="F342" s="205" t="s">
        <v>693</v>
      </c>
      <c r="G342" s="206" t="s">
        <v>390</v>
      </c>
      <c r="H342" s="207">
        <v>9.2210000000000001</v>
      </c>
      <c r="I342" s="208"/>
      <c r="J342" s="209">
        <f>ROUND(I342*H342,2)</f>
        <v>0</v>
      </c>
      <c r="K342" s="210"/>
      <c r="L342" s="39"/>
      <c r="M342" s="211" t="s">
        <v>1</v>
      </c>
      <c r="N342" s="212" t="s">
        <v>40</v>
      </c>
      <c r="O342" s="71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1" t="s">
        <v>133</v>
      </c>
      <c r="AT342" s="201" t="s">
        <v>216</v>
      </c>
      <c r="AU342" s="201" t="s">
        <v>85</v>
      </c>
      <c r="AY342" s="17" t="s">
        <v>127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7" t="s">
        <v>83</v>
      </c>
      <c r="BK342" s="202">
        <f>ROUND(I342*H342,2)</f>
        <v>0</v>
      </c>
      <c r="BL342" s="17" t="s">
        <v>133</v>
      </c>
      <c r="BM342" s="201" t="s">
        <v>694</v>
      </c>
    </row>
    <row r="343" spans="1:65" s="14" customFormat="1" ht="11.25">
      <c r="B343" s="224"/>
      <c r="C343" s="225"/>
      <c r="D343" s="215" t="s">
        <v>220</v>
      </c>
      <c r="E343" s="226" t="s">
        <v>1</v>
      </c>
      <c r="F343" s="227" t="s">
        <v>695</v>
      </c>
      <c r="G343" s="225"/>
      <c r="H343" s="228">
        <v>9.2210000000000001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220</v>
      </c>
      <c r="AU343" s="234" t="s">
        <v>85</v>
      </c>
      <c r="AV343" s="14" t="s">
        <v>85</v>
      </c>
      <c r="AW343" s="14" t="s">
        <v>32</v>
      </c>
      <c r="AX343" s="14" t="s">
        <v>83</v>
      </c>
      <c r="AY343" s="234" t="s">
        <v>127</v>
      </c>
    </row>
    <row r="344" spans="1:65" s="2" customFormat="1" ht="24.2" customHeight="1">
      <c r="A344" s="34"/>
      <c r="B344" s="35"/>
      <c r="C344" s="203" t="s">
        <v>696</v>
      </c>
      <c r="D344" s="203" t="s">
        <v>216</v>
      </c>
      <c r="E344" s="204" t="s">
        <v>697</v>
      </c>
      <c r="F344" s="205" t="s">
        <v>698</v>
      </c>
      <c r="G344" s="206" t="s">
        <v>390</v>
      </c>
      <c r="H344" s="207">
        <v>43.457999999999998</v>
      </c>
      <c r="I344" s="208"/>
      <c r="J344" s="209">
        <f>ROUND(I344*H344,2)</f>
        <v>0</v>
      </c>
      <c r="K344" s="210"/>
      <c r="L344" s="39"/>
      <c r="M344" s="211" t="s">
        <v>1</v>
      </c>
      <c r="N344" s="212" t="s">
        <v>40</v>
      </c>
      <c r="O344" s="71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1" t="s">
        <v>133</v>
      </c>
      <c r="AT344" s="201" t="s">
        <v>216</v>
      </c>
      <c r="AU344" s="201" t="s">
        <v>85</v>
      </c>
      <c r="AY344" s="17" t="s">
        <v>127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7" t="s">
        <v>83</v>
      </c>
      <c r="BK344" s="202">
        <f>ROUND(I344*H344,2)</f>
        <v>0</v>
      </c>
      <c r="BL344" s="17" t="s">
        <v>133</v>
      </c>
      <c r="BM344" s="201" t="s">
        <v>699</v>
      </c>
    </row>
    <row r="345" spans="1:65" s="14" customFormat="1" ht="11.25">
      <c r="B345" s="224"/>
      <c r="C345" s="225"/>
      <c r="D345" s="215" t="s">
        <v>220</v>
      </c>
      <c r="E345" s="226" t="s">
        <v>1</v>
      </c>
      <c r="F345" s="227" t="s">
        <v>700</v>
      </c>
      <c r="G345" s="225"/>
      <c r="H345" s="228">
        <v>43.457999999999998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AT345" s="234" t="s">
        <v>220</v>
      </c>
      <c r="AU345" s="234" t="s">
        <v>85</v>
      </c>
      <c r="AV345" s="14" t="s">
        <v>85</v>
      </c>
      <c r="AW345" s="14" t="s">
        <v>32</v>
      </c>
      <c r="AX345" s="14" t="s">
        <v>83</v>
      </c>
      <c r="AY345" s="234" t="s">
        <v>127</v>
      </c>
    </row>
    <row r="346" spans="1:65" s="12" customFormat="1" ht="22.9" customHeight="1">
      <c r="B346" s="172"/>
      <c r="C346" s="173"/>
      <c r="D346" s="174" t="s">
        <v>74</v>
      </c>
      <c r="E346" s="186" t="s">
        <v>701</v>
      </c>
      <c r="F346" s="186" t="s">
        <v>702</v>
      </c>
      <c r="G346" s="173"/>
      <c r="H346" s="173"/>
      <c r="I346" s="176"/>
      <c r="J346" s="187">
        <f>BK346</f>
        <v>0</v>
      </c>
      <c r="K346" s="173"/>
      <c r="L346" s="178"/>
      <c r="M346" s="179"/>
      <c r="N346" s="180"/>
      <c r="O346" s="180"/>
      <c r="P346" s="181">
        <f>P347</f>
        <v>0</v>
      </c>
      <c r="Q346" s="180"/>
      <c r="R346" s="181">
        <f>R347</f>
        <v>0</v>
      </c>
      <c r="S346" s="180"/>
      <c r="T346" s="182">
        <f>T347</f>
        <v>0</v>
      </c>
      <c r="AR346" s="183" t="s">
        <v>83</v>
      </c>
      <c r="AT346" s="184" t="s">
        <v>74</v>
      </c>
      <c r="AU346" s="184" t="s">
        <v>83</v>
      </c>
      <c r="AY346" s="183" t="s">
        <v>127</v>
      </c>
      <c r="BK346" s="185">
        <f>BK347</f>
        <v>0</v>
      </c>
    </row>
    <row r="347" spans="1:65" s="2" customFormat="1" ht="24.2" customHeight="1">
      <c r="A347" s="34"/>
      <c r="B347" s="35"/>
      <c r="C347" s="203" t="s">
        <v>703</v>
      </c>
      <c r="D347" s="203" t="s">
        <v>216</v>
      </c>
      <c r="E347" s="204" t="s">
        <v>704</v>
      </c>
      <c r="F347" s="205" t="s">
        <v>705</v>
      </c>
      <c r="G347" s="206" t="s">
        <v>390</v>
      </c>
      <c r="H347" s="207">
        <v>362.87299999999999</v>
      </c>
      <c r="I347" s="208"/>
      <c r="J347" s="209">
        <f>ROUND(I347*H347,2)</f>
        <v>0</v>
      </c>
      <c r="K347" s="210"/>
      <c r="L347" s="39"/>
      <c r="M347" s="211" t="s">
        <v>1</v>
      </c>
      <c r="N347" s="212" t="s">
        <v>40</v>
      </c>
      <c r="O347" s="71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1" t="s">
        <v>133</v>
      </c>
      <c r="AT347" s="201" t="s">
        <v>216</v>
      </c>
      <c r="AU347" s="201" t="s">
        <v>85</v>
      </c>
      <c r="AY347" s="17" t="s">
        <v>127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7" t="s">
        <v>83</v>
      </c>
      <c r="BK347" s="202">
        <f>ROUND(I347*H347,2)</f>
        <v>0</v>
      </c>
      <c r="BL347" s="17" t="s">
        <v>133</v>
      </c>
      <c r="BM347" s="201" t="s">
        <v>706</v>
      </c>
    </row>
    <row r="348" spans="1:65" s="12" customFormat="1" ht="25.9" customHeight="1">
      <c r="B348" s="172"/>
      <c r="C348" s="173"/>
      <c r="D348" s="174" t="s">
        <v>74</v>
      </c>
      <c r="E348" s="175" t="s">
        <v>129</v>
      </c>
      <c r="F348" s="175" t="s">
        <v>707</v>
      </c>
      <c r="G348" s="173"/>
      <c r="H348" s="173"/>
      <c r="I348" s="176"/>
      <c r="J348" s="177">
        <f>BK348</f>
        <v>0</v>
      </c>
      <c r="K348" s="173"/>
      <c r="L348" s="178"/>
      <c r="M348" s="179"/>
      <c r="N348" s="180"/>
      <c r="O348" s="180"/>
      <c r="P348" s="181">
        <f>P349</f>
        <v>0</v>
      </c>
      <c r="Q348" s="180"/>
      <c r="R348" s="181">
        <f>R349</f>
        <v>7.5899999999999995E-3</v>
      </c>
      <c r="S348" s="180"/>
      <c r="T348" s="182">
        <f>T349</f>
        <v>0</v>
      </c>
      <c r="AR348" s="183" t="s">
        <v>137</v>
      </c>
      <c r="AT348" s="184" t="s">
        <v>74</v>
      </c>
      <c r="AU348" s="184" t="s">
        <v>75</v>
      </c>
      <c r="AY348" s="183" t="s">
        <v>127</v>
      </c>
      <c r="BK348" s="185">
        <f>BK349</f>
        <v>0</v>
      </c>
    </row>
    <row r="349" spans="1:65" s="12" customFormat="1" ht="22.9" customHeight="1">
      <c r="B349" s="172"/>
      <c r="C349" s="173"/>
      <c r="D349" s="174" t="s">
        <v>74</v>
      </c>
      <c r="E349" s="186" t="s">
        <v>708</v>
      </c>
      <c r="F349" s="186" t="s">
        <v>709</v>
      </c>
      <c r="G349" s="173"/>
      <c r="H349" s="173"/>
      <c r="I349" s="176"/>
      <c r="J349" s="187">
        <f>BK349</f>
        <v>0</v>
      </c>
      <c r="K349" s="173"/>
      <c r="L349" s="178"/>
      <c r="M349" s="179"/>
      <c r="N349" s="180"/>
      <c r="O349" s="180"/>
      <c r="P349" s="181">
        <f>SUM(P350:P363)</f>
        <v>0</v>
      </c>
      <c r="Q349" s="180"/>
      <c r="R349" s="181">
        <f>SUM(R350:R363)</f>
        <v>7.5899999999999995E-3</v>
      </c>
      <c r="S349" s="180"/>
      <c r="T349" s="182">
        <f>SUM(T350:T363)</f>
        <v>0</v>
      </c>
      <c r="AR349" s="183" t="s">
        <v>137</v>
      </c>
      <c r="AT349" s="184" t="s">
        <v>74</v>
      </c>
      <c r="AU349" s="184" t="s">
        <v>83</v>
      </c>
      <c r="AY349" s="183" t="s">
        <v>127</v>
      </c>
      <c r="BK349" s="185">
        <f>SUM(BK350:BK363)</f>
        <v>0</v>
      </c>
    </row>
    <row r="350" spans="1:65" s="2" customFormat="1" ht="24.2" customHeight="1">
      <c r="A350" s="34"/>
      <c r="B350" s="35"/>
      <c r="C350" s="203" t="s">
        <v>710</v>
      </c>
      <c r="D350" s="203" t="s">
        <v>216</v>
      </c>
      <c r="E350" s="204" t="s">
        <v>711</v>
      </c>
      <c r="F350" s="205" t="s">
        <v>712</v>
      </c>
      <c r="G350" s="206" t="s">
        <v>243</v>
      </c>
      <c r="H350" s="207">
        <v>10</v>
      </c>
      <c r="I350" s="208"/>
      <c r="J350" s="209">
        <f>ROUND(I350*H350,2)</f>
        <v>0</v>
      </c>
      <c r="K350" s="210"/>
      <c r="L350" s="39"/>
      <c r="M350" s="211" t="s">
        <v>1</v>
      </c>
      <c r="N350" s="212" t="s">
        <v>40</v>
      </c>
      <c r="O350" s="71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1" t="s">
        <v>556</v>
      </c>
      <c r="AT350" s="201" t="s">
        <v>216</v>
      </c>
      <c r="AU350" s="201" t="s">
        <v>85</v>
      </c>
      <c r="AY350" s="17" t="s">
        <v>127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7" t="s">
        <v>83</v>
      </c>
      <c r="BK350" s="202">
        <f>ROUND(I350*H350,2)</f>
        <v>0</v>
      </c>
      <c r="BL350" s="17" t="s">
        <v>556</v>
      </c>
      <c r="BM350" s="201" t="s">
        <v>713</v>
      </c>
    </row>
    <row r="351" spans="1:65" s="13" customFormat="1" ht="11.25">
      <c r="B351" s="213"/>
      <c r="C351" s="214"/>
      <c r="D351" s="215" t="s">
        <v>220</v>
      </c>
      <c r="E351" s="216" t="s">
        <v>1</v>
      </c>
      <c r="F351" s="217" t="s">
        <v>714</v>
      </c>
      <c r="G351" s="214"/>
      <c r="H351" s="216" t="s">
        <v>1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220</v>
      </c>
      <c r="AU351" s="223" t="s">
        <v>85</v>
      </c>
      <c r="AV351" s="13" t="s">
        <v>83</v>
      </c>
      <c r="AW351" s="13" t="s">
        <v>32</v>
      </c>
      <c r="AX351" s="13" t="s">
        <v>75</v>
      </c>
      <c r="AY351" s="223" t="s">
        <v>127</v>
      </c>
    </row>
    <row r="352" spans="1:65" s="14" customFormat="1" ht="11.25">
      <c r="B352" s="224"/>
      <c r="C352" s="225"/>
      <c r="D352" s="215" t="s">
        <v>220</v>
      </c>
      <c r="E352" s="226" t="s">
        <v>1</v>
      </c>
      <c r="F352" s="227" t="s">
        <v>715</v>
      </c>
      <c r="G352" s="225"/>
      <c r="H352" s="228">
        <v>10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AT352" s="234" t="s">
        <v>220</v>
      </c>
      <c r="AU352" s="234" t="s">
        <v>85</v>
      </c>
      <c r="AV352" s="14" t="s">
        <v>85</v>
      </c>
      <c r="AW352" s="14" t="s">
        <v>32</v>
      </c>
      <c r="AX352" s="14" t="s">
        <v>83</v>
      </c>
      <c r="AY352" s="234" t="s">
        <v>127</v>
      </c>
    </row>
    <row r="353" spans="1:65" s="2" customFormat="1" ht="24.2" customHeight="1">
      <c r="A353" s="34"/>
      <c r="B353" s="35"/>
      <c r="C353" s="203" t="s">
        <v>716</v>
      </c>
      <c r="D353" s="203" t="s">
        <v>216</v>
      </c>
      <c r="E353" s="204" t="s">
        <v>717</v>
      </c>
      <c r="F353" s="205" t="s">
        <v>718</v>
      </c>
      <c r="G353" s="206" t="s">
        <v>99</v>
      </c>
      <c r="H353" s="207">
        <v>10</v>
      </c>
      <c r="I353" s="208"/>
      <c r="J353" s="209">
        <f>ROUND(I353*H353,2)</f>
        <v>0</v>
      </c>
      <c r="K353" s="210"/>
      <c r="L353" s="39"/>
      <c r="M353" s="211" t="s">
        <v>1</v>
      </c>
      <c r="N353" s="212" t="s">
        <v>40</v>
      </c>
      <c r="O353" s="71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1" t="s">
        <v>556</v>
      </c>
      <c r="AT353" s="201" t="s">
        <v>216</v>
      </c>
      <c r="AU353" s="201" t="s">
        <v>85</v>
      </c>
      <c r="AY353" s="17" t="s">
        <v>127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7" t="s">
        <v>83</v>
      </c>
      <c r="BK353" s="202">
        <f>ROUND(I353*H353,2)</f>
        <v>0</v>
      </c>
      <c r="BL353" s="17" t="s">
        <v>556</v>
      </c>
      <c r="BM353" s="201" t="s">
        <v>719</v>
      </c>
    </row>
    <row r="354" spans="1:65" s="13" customFormat="1" ht="11.25">
      <c r="B354" s="213"/>
      <c r="C354" s="214"/>
      <c r="D354" s="215" t="s">
        <v>220</v>
      </c>
      <c r="E354" s="216" t="s">
        <v>1</v>
      </c>
      <c r="F354" s="217" t="s">
        <v>720</v>
      </c>
      <c r="G354" s="214"/>
      <c r="H354" s="216" t="s">
        <v>1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220</v>
      </c>
      <c r="AU354" s="223" t="s">
        <v>85</v>
      </c>
      <c r="AV354" s="13" t="s">
        <v>83</v>
      </c>
      <c r="AW354" s="13" t="s">
        <v>32</v>
      </c>
      <c r="AX354" s="13" t="s">
        <v>75</v>
      </c>
      <c r="AY354" s="223" t="s">
        <v>127</v>
      </c>
    </row>
    <row r="355" spans="1:65" s="14" customFormat="1" ht="11.25">
      <c r="B355" s="224"/>
      <c r="C355" s="225"/>
      <c r="D355" s="215" t="s">
        <v>220</v>
      </c>
      <c r="E355" s="226" t="s">
        <v>1</v>
      </c>
      <c r="F355" s="227" t="s">
        <v>160</v>
      </c>
      <c r="G355" s="225"/>
      <c r="H355" s="228">
        <v>10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AT355" s="234" t="s">
        <v>220</v>
      </c>
      <c r="AU355" s="234" t="s">
        <v>85</v>
      </c>
      <c r="AV355" s="14" t="s">
        <v>85</v>
      </c>
      <c r="AW355" s="14" t="s">
        <v>32</v>
      </c>
      <c r="AX355" s="14" t="s">
        <v>83</v>
      </c>
      <c r="AY355" s="234" t="s">
        <v>127</v>
      </c>
    </row>
    <row r="356" spans="1:65" s="2" customFormat="1" ht="16.5" customHeight="1">
      <c r="A356" s="34"/>
      <c r="B356" s="35"/>
      <c r="C356" s="188" t="s">
        <v>721</v>
      </c>
      <c r="D356" s="188" t="s">
        <v>129</v>
      </c>
      <c r="E356" s="189" t="s">
        <v>722</v>
      </c>
      <c r="F356" s="190" t="s">
        <v>723</v>
      </c>
      <c r="G356" s="191" t="s">
        <v>99</v>
      </c>
      <c r="H356" s="192">
        <v>11</v>
      </c>
      <c r="I356" s="193"/>
      <c r="J356" s="194">
        <f>ROUND(I356*H356,2)</f>
        <v>0</v>
      </c>
      <c r="K356" s="195"/>
      <c r="L356" s="196"/>
      <c r="M356" s="197" t="s">
        <v>1</v>
      </c>
      <c r="N356" s="198" t="s">
        <v>40</v>
      </c>
      <c r="O356" s="71"/>
      <c r="P356" s="199">
        <f>O356*H356</f>
        <v>0</v>
      </c>
      <c r="Q356" s="199">
        <v>6.8999999999999997E-4</v>
      </c>
      <c r="R356" s="199">
        <f>Q356*H356</f>
        <v>7.5899999999999995E-3</v>
      </c>
      <c r="S356" s="199">
        <v>0</v>
      </c>
      <c r="T356" s="20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1" t="s">
        <v>724</v>
      </c>
      <c r="AT356" s="201" t="s">
        <v>129</v>
      </c>
      <c r="AU356" s="201" t="s">
        <v>85</v>
      </c>
      <c r="AY356" s="17" t="s">
        <v>127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7" t="s">
        <v>83</v>
      </c>
      <c r="BK356" s="202">
        <f>ROUND(I356*H356,2)</f>
        <v>0</v>
      </c>
      <c r="BL356" s="17" t="s">
        <v>724</v>
      </c>
      <c r="BM356" s="201" t="s">
        <v>725</v>
      </c>
    </row>
    <row r="357" spans="1:65" s="13" customFormat="1" ht="11.25">
      <c r="B357" s="213"/>
      <c r="C357" s="214"/>
      <c r="D357" s="215" t="s">
        <v>220</v>
      </c>
      <c r="E357" s="216" t="s">
        <v>1</v>
      </c>
      <c r="F357" s="217" t="s">
        <v>726</v>
      </c>
      <c r="G357" s="214"/>
      <c r="H357" s="216" t="s">
        <v>1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220</v>
      </c>
      <c r="AU357" s="223" t="s">
        <v>85</v>
      </c>
      <c r="AV357" s="13" t="s">
        <v>83</v>
      </c>
      <c r="AW357" s="13" t="s">
        <v>32</v>
      </c>
      <c r="AX357" s="13" t="s">
        <v>75</v>
      </c>
      <c r="AY357" s="223" t="s">
        <v>127</v>
      </c>
    </row>
    <row r="358" spans="1:65" s="14" customFormat="1" ht="11.25">
      <c r="B358" s="224"/>
      <c r="C358" s="225"/>
      <c r="D358" s="215" t="s">
        <v>220</v>
      </c>
      <c r="E358" s="226" t="s">
        <v>1</v>
      </c>
      <c r="F358" s="227" t="s">
        <v>160</v>
      </c>
      <c r="G358" s="225"/>
      <c r="H358" s="228">
        <v>10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AT358" s="234" t="s">
        <v>220</v>
      </c>
      <c r="AU358" s="234" t="s">
        <v>85</v>
      </c>
      <c r="AV358" s="14" t="s">
        <v>85</v>
      </c>
      <c r="AW358" s="14" t="s">
        <v>32</v>
      </c>
      <c r="AX358" s="14" t="s">
        <v>83</v>
      </c>
      <c r="AY358" s="234" t="s">
        <v>127</v>
      </c>
    </row>
    <row r="359" spans="1:65" s="14" customFormat="1" ht="11.25">
      <c r="B359" s="224"/>
      <c r="C359" s="225"/>
      <c r="D359" s="215" t="s">
        <v>220</v>
      </c>
      <c r="E359" s="225"/>
      <c r="F359" s="227" t="s">
        <v>727</v>
      </c>
      <c r="G359" s="225"/>
      <c r="H359" s="228">
        <v>11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220</v>
      </c>
      <c r="AU359" s="234" t="s">
        <v>85</v>
      </c>
      <c r="AV359" s="14" t="s">
        <v>85</v>
      </c>
      <c r="AW359" s="14" t="s">
        <v>4</v>
      </c>
      <c r="AX359" s="14" t="s">
        <v>83</v>
      </c>
      <c r="AY359" s="234" t="s">
        <v>127</v>
      </c>
    </row>
    <row r="360" spans="1:65" s="2" customFormat="1" ht="16.5" customHeight="1">
      <c r="A360" s="34"/>
      <c r="B360" s="35"/>
      <c r="C360" s="188" t="s">
        <v>728</v>
      </c>
      <c r="D360" s="188" t="s">
        <v>129</v>
      </c>
      <c r="E360" s="189" t="s">
        <v>729</v>
      </c>
      <c r="F360" s="190" t="s">
        <v>730</v>
      </c>
      <c r="G360" s="191" t="s">
        <v>99</v>
      </c>
      <c r="H360" s="192">
        <v>11</v>
      </c>
      <c r="I360" s="193"/>
      <c r="J360" s="194">
        <f>ROUND(I360*H360,2)</f>
        <v>0</v>
      </c>
      <c r="K360" s="195"/>
      <c r="L360" s="196"/>
      <c r="M360" s="197" t="s">
        <v>1</v>
      </c>
      <c r="N360" s="198" t="s">
        <v>40</v>
      </c>
      <c r="O360" s="71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1" t="s">
        <v>724</v>
      </c>
      <c r="AT360" s="201" t="s">
        <v>129</v>
      </c>
      <c r="AU360" s="201" t="s">
        <v>85</v>
      </c>
      <c r="AY360" s="17" t="s">
        <v>127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17" t="s">
        <v>83</v>
      </c>
      <c r="BK360" s="202">
        <f>ROUND(I360*H360,2)</f>
        <v>0</v>
      </c>
      <c r="BL360" s="17" t="s">
        <v>724</v>
      </c>
      <c r="BM360" s="201" t="s">
        <v>731</v>
      </c>
    </row>
    <row r="361" spans="1:65" s="13" customFormat="1" ht="11.25">
      <c r="B361" s="213"/>
      <c r="C361" s="214"/>
      <c r="D361" s="215" t="s">
        <v>220</v>
      </c>
      <c r="E361" s="216" t="s">
        <v>1</v>
      </c>
      <c r="F361" s="217" t="s">
        <v>560</v>
      </c>
      <c r="G361" s="214"/>
      <c r="H361" s="216" t="s">
        <v>1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220</v>
      </c>
      <c r="AU361" s="223" t="s">
        <v>85</v>
      </c>
      <c r="AV361" s="13" t="s">
        <v>83</v>
      </c>
      <c r="AW361" s="13" t="s">
        <v>32</v>
      </c>
      <c r="AX361" s="13" t="s">
        <v>75</v>
      </c>
      <c r="AY361" s="223" t="s">
        <v>127</v>
      </c>
    </row>
    <row r="362" spans="1:65" s="14" customFormat="1" ht="11.25">
      <c r="B362" s="224"/>
      <c r="C362" s="225"/>
      <c r="D362" s="215" t="s">
        <v>220</v>
      </c>
      <c r="E362" s="226" t="s">
        <v>1</v>
      </c>
      <c r="F362" s="227" t="s">
        <v>160</v>
      </c>
      <c r="G362" s="225"/>
      <c r="H362" s="228">
        <v>10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220</v>
      </c>
      <c r="AU362" s="234" t="s">
        <v>85</v>
      </c>
      <c r="AV362" s="14" t="s">
        <v>85</v>
      </c>
      <c r="AW362" s="14" t="s">
        <v>32</v>
      </c>
      <c r="AX362" s="14" t="s">
        <v>83</v>
      </c>
      <c r="AY362" s="234" t="s">
        <v>127</v>
      </c>
    </row>
    <row r="363" spans="1:65" s="14" customFormat="1" ht="11.25">
      <c r="B363" s="224"/>
      <c r="C363" s="225"/>
      <c r="D363" s="215" t="s">
        <v>220</v>
      </c>
      <c r="E363" s="225"/>
      <c r="F363" s="227" t="s">
        <v>727</v>
      </c>
      <c r="G363" s="225"/>
      <c r="H363" s="228">
        <v>11</v>
      </c>
      <c r="I363" s="229"/>
      <c r="J363" s="225"/>
      <c r="K363" s="225"/>
      <c r="L363" s="230"/>
      <c r="M363" s="251"/>
      <c r="N363" s="252"/>
      <c r="O363" s="252"/>
      <c r="P363" s="252"/>
      <c r="Q363" s="252"/>
      <c r="R363" s="252"/>
      <c r="S363" s="252"/>
      <c r="T363" s="253"/>
      <c r="AT363" s="234" t="s">
        <v>220</v>
      </c>
      <c r="AU363" s="234" t="s">
        <v>85</v>
      </c>
      <c r="AV363" s="14" t="s">
        <v>85</v>
      </c>
      <c r="AW363" s="14" t="s">
        <v>4</v>
      </c>
      <c r="AX363" s="14" t="s">
        <v>83</v>
      </c>
      <c r="AY363" s="234" t="s">
        <v>127</v>
      </c>
    </row>
    <row r="364" spans="1:65" s="2" customFormat="1" ht="6.95" customHeight="1">
      <c r="A364" s="3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39"/>
      <c r="M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</row>
  </sheetData>
  <sheetProtection algorithmName="SHA-512" hashValue="LrHg4uoVPKklmQ2kfsv6ZT2lbX+J2Azey0lQEjhDNpv++0Khvf506dldwwi8NrdoVHkLFoDLHGO7E/lopIzQlA==" saltValue="d/PiKo5wKM0HzPZsBHt8pqVUhz5iBxgoyxwhuXC89tlG8UhxJm8L0sTEmv2aTjxkDI2dBxMop8swpRY+fBJ8fg==" spinCount="100000" sheet="1" objects="1" scenarios="1" formatColumns="0" formatRows="0" autoFilter="0"/>
  <autoFilter ref="C125:K36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91</v>
      </c>
      <c r="AZ2" s="108" t="s">
        <v>235</v>
      </c>
      <c r="BA2" s="108" t="s">
        <v>235</v>
      </c>
      <c r="BB2" s="108" t="s">
        <v>99</v>
      </c>
      <c r="BC2" s="108" t="s">
        <v>132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732</v>
      </c>
      <c r="BA3" s="108" t="s">
        <v>732</v>
      </c>
      <c r="BB3" s="108" t="s">
        <v>390</v>
      </c>
      <c r="BC3" s="108" t="s">
        <v>132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733</v>
      </c>
      <c r="BA4" s="108" t="s">
        <v>733</v>
      </c>
      <c r="BB4" s="108" t="s">
        <v>390</v>
      </c>
      <c r="BC4" s="108" t="s">
        <v>734</v>
      </c>
      <c r="BD4" s="108" t="s">
        <v>85</v>
      </c>
    </row>
    <row r="5" spans="1:56" s="1" customFormat="1" ht="6.95" customHeight="1">
      <c r="B5" s="20"/>
      <c r="L5" s="20"/>
      <c r="AZ5" s="108" t="s">
        <v>735</v>
      </c>
      <c r="BA5" s="108" t="s">
        <v>735</v>
      </c>
      <c r="BB5" s="108" t="s">
        <v>390</v>
      </c>
      <c r="BC5" s="108" t="s">
        <v>736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737</v>
      </c>
      <c r="BA6" s="108" t="s">
        <v>738</v>
      </c>
      <c r="BB6" s="108" t="s">
        <v>243</v>
      </c>
      <c r="BC6" s="108" t="s">
        <v>466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49 - 53, p. p. č. 654/46, k. ú. Zábřeh nad Odrou</v>
      </c>
      <c r="F7" s="310"/>
      <c r="G7" s="310"/>
      <c r="H7" s="310"/>
      <c r="L7" s="20"/>
      <c r="AZ7" s="108" t="s">
        <v>242</v>
      </c>
      <c r="BA7" s="108" t="s">
        <v>242</v>
      </c>
      <c r="BB7" s="108" t="s">
        <v>243</v>
      </c>
      <c r="BC7" s="108" t="s">
        <v>739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740</v>
      </c>
      <c r="BA8" s="108" t="s">
        <v>740</v>
      </c>
      <c r="BB8" s="108" t="s">
        <v>243</v>
      </c>
      <c r="BC8" s="108" t="s">
        <v>741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742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743</v>
      </c>
      <c r="BA9" s="108" t="s">
        <v>744</v>
      </c>
      <c r="BB9" s="108" t="s">
        <v>231</v>
      </c>
      <c r="BC9" s="108" t="s">
        <v>745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746</v>
      </c>
      <c r="BA10" s="108" t="s">
        <v>746</v>
      </c>
      <c r="BB10" s="108" t="s">
        <v>231</v>
      </c>
      <c r="BC10" s="108" t="s">
        <v>747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748</v>
      </c>
      <c r="BA11" s="108" t="s">
        <v>748</v>
      </c>
      <c r="BB11" s="108" t="s">
        <v>99</v>
      </c>
      <c r="BC11" s="108" t="s">
        <v>177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14. 4. 2018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258</v>
      </c>
      <c r="BA12" s="108" t="s">
        <v>749</v>
      </c>
      <c r="BB12" s="108" t="s">
        <v>243</v>
      </c>
      <c r="BC12" s="108" t="s">
        <v>750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751</v>
      </c>
      <c r="BA13" s="108" t="s">
        <v>751</v>
      </c>
      <c r="BB13" s="108" t="s">
        <v>231</v>
      </c>
      <c r="BC13" s="108" t="s">
        <v>752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753</v>
      </c>
      <c r="BA14" s="108" t="s">
        <v>753</v>
      </c>
      <c r="BB14" s="108" t="s">
        <v>243</v>
      </c>
      <c r="BC14" s="108" t="s">
        <v>754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ROUND((SUM(BE124:BE227)),  2)</f>
        <v>0</v>
      </c>
      <c r="G33" s="34"/>
      <c r="H33" s="34"/>
      <c r="I33" s="125">
        <v>0.21</v>
      </c>
      <c r="J33" s="124">
        <f>ROUND(((SUM(BE124:BE227))*I33),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ROUND((SUM(BF124:BF227)),  2)</f>
        <v>0</v>
      </c>
      <c r="G34" s="34"/>
      <c r="H34" s="34"/>
      <c r="I34" s="125">
        <v>0.15</v>
      </c>
      <c r="J34" s="124">
        <f>ROUND(((SUM(BF124:BF227))*I34),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ROUND((SUM(BG124:BG227)),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ROUND((SUM(BH124:BH227)),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ROUND((SUM(BI124:BI227)),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49 - 53,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002 - SO 301 DEŠŤOVÁ KANALIZACE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Čujkovova 49 - 53</v>
      </c>
      <c r="G89" s="36"/>
      <c r="H89" s="36"/>
      <c r="I89" s="29" t="s">
        <v>22</v>
      </c>
      <c r="J89" s="66" t="str">
        <f>IF(J12="","",J12)</f>
        <v>14. 4. 2018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269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270</v>
      </c>
      <c r="E99" s="157"/>
      <c r="F99" s="157"/>
      <c r="G99" s="157"/>
      <c r="H99" s="157"/>
      <c r="I99" s="157"/>
      <c r="J99" s="158">
        <f>J185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755</v>
      </c>
      <c r="E100" s="157"/>
      <c r="F100" s="157"/>
      <c r="G100" s="157"/>
      <c r="H100" s="157"/>
      <c r="I100" s="157"/>
      <c r="J100" s="158">
        <f>J196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271</v>
      </c>
      <c r="E101" s="157"/>
      <c r="F101" s="157"/>
      <c r="G101" s="157"/>
      <c r="H101" s="157"/>
      <c r="I101" s="157"/>
      <c r="J101" s="158">
        <f>J200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756</v>
      </c>
      <c r="E102" s="157"/>
      <c r="F102" s="157"/>
      <c r="G102" s="157"/>
      <c r="H102" s="157"/>
      <c r="I102" s="157"/>
      <c r="J102" s="158">
        <f>J204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273</v>
      </c>
      <c r="E103" s="157"/>
      <c r="F103" s="157"/>
      <c r="G103" s="157"/>
      <c r="H103" s="157"/>
      <c r="I103" s="157"/>
      <c r="J103" s="158">
        <f>J221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275</v>
      </c>
      <c r="E104" s="157"/>
      <c r="F104" s="157"/>
      <c r="G104" s="157"/>
      <c r="H104" s="157"/>
      <c r="I104" s="157"/>
      <c r="J104" s="158">
        <f>J226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16" t="str">
        <f>E7</f>
        <v>Vybudování parkovacích stání na ul. Čujkovova 49 - 53, p. p. č. 654/46, k. ú. Zábřeh nad Odrou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002 - SO 301 DEŠŤOVÁ KANALIZACE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ul. Čujkovova 49 - 53</v>
      </c>
      <c r="G118" s="36"/>
      <c r="H118" s="36"/>
      <c r="I118" s="29" t="s">
        <v>22</v>
      </c>
      <c r="J118" s="66" t="str">
        <f>IF(J12="","",J12)</f>
        <v>14. 4. 2018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112</v>
      </c>
      <c r="D123" s="163" t="s">
        <v>60</v>
      </c>
      <c r="E123" s="163" t="s">
        <v>56</v>
      </c>
      <c r="F123" s="163" t="s">
        <v>57</v>
      </c>
      <c r="G123" s="163" t="s">
        <v>113</v>
      </c>
      <c r="H123" s="163" t="s">
        <v>114</v>
      </c>
      <c r="I123" s="163" t="s">
        <v>115</v>
      </c>
      <c r="J123" s="164" t="s">
        <v>106</v>
      </c>
      <c r="K123" s="165" t="s">
        <v>116</v>
      </c>
      <c r="L123" s="166"/>
      <c r="M123" s="75" t="s">
        <v>1</v>
      </c>
      <c r="N123" s="76" t="s">
        <v>39</v>
      </c>
      <c r="O123" s="76" t="s">
        <v>117</v>
      </c>
      <c r="P123" s="76" t="s">
        <v>118</v>
      </c>
      <c r="Q123" s="76" t="s">
        <v>119</v>
      </c>
      <c r="R123" s="76" t="s">
        <v>120</v>
      </c>
      <c r="S123" s="76" t="s">
        <v>121</v>
      </c>
      <c r="T123" s="77" t="s">
        <v>122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123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</f>
        <v>0</v>
      </c>
      <c r="Q124" s="79"/>
      <c r="R124" s="169">
        <f>R125</f>
        <v>103.23096237</v>
      </c>
      <c r="S124" s="79"/>
      <c r="T124" s="17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108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124</v>
      </c>
      <c r="F125" s="175" t="s">
        <v>125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P126+P185+P196+P200+P204+P221+P226</f>
        <v>0</v>
      </c>
      <c r="Q125" s="180"/>
      <c r="R125" s="181">
        <f>R126+R185+R196+R200+R204+R221+R226</f>
        <v>103.23096237</v>
      </c>
      <c r="S125" s="180"/>
      <c r="T125" s="182">
        <f>T126+T185+T196+T200+T204+T221+T226</f>
        <v>0</v>
      </c>
      <c r="AR125" s="183" t="s">
        <v>83</v>
      </c>
      <c r="AT125" s="184" t="s">
        <v>74</v>
      </c>
      <c r="AU125" s="184" t="s">
        <v>75</v>
      </c>
      <c r="AY125" s="183" t="s">
        <v>127</v>
      </c>
      <c r="BK125" s="185">
        <f>BK126+BK185+BK196+BK200+BK204+BK221+BK226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83</v>
      </c>
      <c r="F126" s="186" t="s">
        <v>278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SUM(P127:P184)</f>
        <v>0</v>
      </c>
      <c r="Q126" s="180"/>
      <c r="R126" s="181">
        <f>SUM(R127:R184)</f>
        <v>93.746120000000005</v>
      </c>
      <c r="S126" s="180"/>
      <c r="T126" s="182">
        <f>SUM(T127:T184)</f>
        <v>0</v>
      </c>
      <c r="AR126" s="183" t="s">
        <v>83</v>
      </c>
      <c r="AT126" s="184" t="s">
        <v>74</v>
      </c>
      <c r="AU126" s="184" t="s">
        <v>83</v>
      </c>
      <c r="AY126" s="183" t="s">
        <v>127</v>
      </c>
      <c r="BK126" s="185">
        <f>SUM(BK127:BK184)</f>
        <v>0</v>
      </c>
    </row>
    <row r="127" spans="1:65" s="2" customFormat="1" ht="24.2" customHeight="1">
      <c r="A127" s="34"/>
      <c r="B127" s="35"/>
      <c r="C127" s="203" t="s">
        <v>83</v>
      </c>
      <c r="D127" s="203" t="s">
        <v>216</v>
      </c>
      <c r="E127" s="204" t="s">
        <v>757</v>
      </c>
      <c r="F127" s="205" t="s">
        <v>758</v>
      </c>
      <c r="G127" s="206" t="s">
        <v>243</v>
      </c>
      <c r="H127" s="207">
        <v>44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759</v>
      </c>
    </row>
    <row r="128" spans="1:65" s="13" customFormat="1" ht="11.25">
      <c r="B128" s="213"/>
      <c r="C128" s="214"/>
      <c r="D128" s="215" t="s">
        <v>220</v>
      </c>
      <c r="E128" s="216" t="s">
        <v>1</v>
      </c>
      <c r="F128" s="217" t="s">
        <v>760</v>
      </c>
      <c r="G128" s="214"/>
      <c r="H128" s="216" t="s">
        <v>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220</v>
      </c>
      <c r="AU128" s="223" t="s">
        <v>85</v>
      </c>
      <c r="AV128" s="13" t="s">
        <v>83</v>
      </c>
      <c r="AW128" s="13" t="s">
        <v>32</v>
      </c>
      <c r="AX128" s="13" t="s">
        <v>75</v>
      </c>
      <c r="AY128" s="223" t="s">
        <v>127</v>
      </c>
    </row>
    <row r="129" spans="1:65" s="14" customFormat="1" ht="11.25">
      <c r="B129" s="224"/>
      <c r="C129" s="225"/>
      <c r="D129" s="215" t="s">
        <v>220</v>
      </c>
      <c r="E129" s="226" t="s">
        <v>737</v>
      </c>
      <c r="F129" s="227" t="s">
        <v>761</v>
      </c>
      <c r="G129" s="225"/>
      <c r="H129" s="228">
        <v>44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220</v>
      </c>
      <c r="AU129" s="234" t="s">
        <v>85</v>
      </c>
      <c r="AV129" s="14" t="s">
        <v>85</v>
      </c>
      <c r="AW129" s="14" t="s">
        <v>32</v>
      </c>
      <c r="AX129" s="14" t="s">
        <v>83</v>
      </c>
      <c r="AY129" s="234" t="s">
        <v>127</v>
      </c>
    </row>
    <row r="130" spans="1:65" s="2" customFormat="1" ht="24.2" customHeight="1">
      <c r="A130" s="34"/>
      <c r="B130" s="35"/>
      <c r="C130" s="203" t="s">
        <v>85</v>
      </c>
      <c r="D130" s="203" t="s">
        <v>216</v>
      </c>
      <c r="E130" s="204" t="s">
        <v>762</v>
      </c>
      <c r="F130" s="205" t="s">
        <v>763</v>
      </c>
      <c r="G130" s="206" t="s">
        <v>243</v>
      </c>
      <c r="H130" s="207">
        <v>44</v>
      </c>
      <c r="I130" s="208"/>
      <c r="J130" s="209">
        <f>ROUND(I130*H130,2)</f>
        <v>0</v>
      </c>
      <c r="K130" s="210"/>
      <c r="L130" s="39"/>
      <c r="M130" s="211" t="s">
        <v>1</v>
      </c>
      <c r="N130" s="212" t="s">
        <v>40</v>
      </c>
      <c r="O130" s="7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133</v>
      </c>
      <c r="AT130" s="201" t="s">
        <v>216</v>
      </c>
      <c r="AU130" s="201" t="s">
        <v>85</v>
      </c>
      <c r="AY130" s="17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133</v>
      </c>
      <c r="BM130" s="201" t="s">
        <v>764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737</v>
      </c>
      <c r="G131" s="225"/>
      <c r="H131" s="228">
        <v>44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75</v>
      </c>
      <c r="AY131" s="234" t="s">
        <v>127</v>
      </c>
    </row>
    <row r="132" spans="1:65" s="15" customFormat="1" ht="11.25">
      <c r="B132" s="240"/>
      <c r="C132" s="241"/>
      <c r="D132" s="215" t="s">
        <v>220</v>
      </c>
      <c r="E132" s="242" t="s">
        <v>1</v>
      </c>
      <c r="F132" s="243" t="s">
        <v>319</v>
      </c>
      <c r="G132" s="241"/>
      <c r="H132" s="244">
        <v>44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220</v>
      </c>
      <c r="AU132" s="250" t="s">
        <v>85</v>
      </c>
      <c r="AV132" s="15" t="s">
        <v>133</v>
      </c>
      <c r="AW132" s="15" t="s">
        <v>32</v>
      </c>
      <c r="AX132" s="15" t="s">
        <v>83</v>
      </c>
      <c r="AY132" s="250" t="s">
        <v>127</v>
      </c>
    </row>
    <row r="133" spans="1:65" s="2" customFormat="1" ht="24.2" customHeight="1">
      <c r="A133" s="34"/>
      <c r="B133" s="35"/>
      <c r="C133" s="203" t="s">
        <v>137</v>
      </c>
      <c r="D133" s="203" t="s">
        <v>216</v>
      </c>
      <c r="E133" s="204" t="s">
        <v>765</v>
      </c>
      <c r="F133" s="205" t="s">
        <v>766</v>
      </c>
      <c r="G133" s="206" t="s">
        <v>243</v>
      </c>
      <c r="H133" s="207">
        <v>7.14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133</v>
      </c>
      <c r="AT133" s="201" t="s">
        <v>216</v>
      </c>
      <c r="AU133" s="201" t="s">
        <v>85</v>
      </c>
      <c r="AY133" s="17" t="s">
        <v>127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133</v>
      </c>
      <c r="BM133" s="201" t="s">
        <v>767</v>
      </c>
    </row>
    <row r="134" spans="1:65" s="13" customFormat="1" ht="11.25">
      <c r="B134" s="213"/>
      <c r="C134" s="214"/>
      <c r="D134" s="215" t="s">
        <v>220</v>
      </c>
      <c r="E134" s="216" t="s">
        <v>1</v>
      </c>
      <c r="F134" s="217" t="s">
        <v>768</v>
      </c>
      <c r="G134" s="214"/>
      <c r="H134" s="216" t="s">
        <v>1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220</v>
      </c>
      <c r="AU134" s="223" t="s">
        <v>85</v>
      </c>
      <c r="AV134" s="13" t="s">
        <v>83</v>
      </c>
      <c r="AW134" s="13" t="s">
        <v>32</v>
      </c>
      <c r="AX134" s="13" t="s">
        <v>75</v>
      </c>
      <c r="AY134" s="223" t="s">
        <v>127</v>
      </c>
    </row>
    <row r="135" spans="1:65" s="14" customFormat="1" ht="11.25">
      <c r="B135" s="224"/>
      <c r="C135" s="225"/>
      <c r="D135" s="215" t="s">
        <v>220</v>
      </c>
      <c r="E135" s="226" t="s">
        <v>258</v>
      </c>
      <c r="F135" s="227" t="s">
        <v>769</v>
      </c>
      <c r="G135" s="225"/>
      <c r="H135" s="228">
        <v>7.14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220</v>
      </c>
      <c r="AU135" s="234" t="s">
        <v>85</v>
      </c>
      <c r="AV135" s="14" t="s">
        <v>85</v>
      </c>
      <c r="AW135" s="14" t="s">
        <v>32</v>
      </c>
      <c r="AX135" s="14" t="s">
        <v>83</v>
      </c>
      <c r="AY135" s="234" t="s">
        <v>127</v>
      </c>
    </row>
    <row r="136" spans="1:65" s="2" customFormat="1" ht="24.2" customHeight="1">
      <c r="A136" s="34"/>
      <c r="B136" s="35"/>
      <c r="C136" s="203" t="s">
        <v>133</v>
      </c>
      <c r="D136" s="203" t="s">
        <v>216</v>
      </c>
      <c r="E136" s="204" t="s">
        <v>770</v>
      </c>
      <c r="F136" s="205" t="s">
        <v>771</v>
      </c>
      <c r="G136" s="206" t="s">
        <v>243</v>
      </c>
      <c r="H136" s="207">
        <v>7.14</v>
      </c>
      <c r="I136" s="208"/>
      <c r="J136" s="209">
        <f>ROUND(I136*H136,2)</f>
        <v>0</v>
      </c>
      <c r="K136" s="210"/>
      <c r="L136" s="39"/>
      <c r="M136" s="211" t="s">
        <v>1</v>
      </c>
      <c r="N136" s="212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133</v>
      </c>
      <c r="AT136" s="201" t="s">
        <v>216</v>
      </c>
      <c r="AU136" s="201" t="s">
        <v>85</v>
      </c>
      <c r="AY136" s="17" t="s">
        <v>127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133</v>
      </c>
      <c r="BM136" s="201" t="s">
        <v>772</v>
      </c>
    </row>
    <row r="137" spans="1:65" s="14" customFormat="1" ht="11.25">
      <c r="B137" s="224"/>
      <c r="C137" s="225"/>
      <c r="D137" s="215" t="s">
        <v>220</v>
      </c>
      <c r="E137" s="226" t="s">
        <v>1</v>
      </c>
      <c r="F137" s="227" t="s">
        <v>258</v>
      </c>
      <c r="G137" s="225"/>
      <c r="H137" s="228">
        <v>7.14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220</v>
      </c>
      <c r="AU137" s="234" t="s">
        <v>85</v>
      </c>
      <c r="AV137" s="14" t="s">
        <v>85</v>
      </c>
      <c r="AW137" s="14" t="s">
        <v>32</v>
      </c>
      <c r="AX137" s="14" t="s">
        <v>83</v>
      </c>
      <c r="AY137" s="234" t="s">
        <v>127</v>
      </c>
    </row>
    <row r="138" spans="1:65" s="2" customFormat="1" ht="21.75" customHeight="1">
      <c r="A138" s="34"/>
      <c r="B138" s="35"/>
      <c r="C138" s="203" t="s">
        <v>126</v>
      </c>
      <c r="D138" s="203" t="s">
        <v>216</v>
      </c>
      <c r="E138" s="204" t="s">
        <v>773</v>
      </c>
      <c r="F138" s="205" t="s">
        <v>774</v>
      </c>
      <c r="G138" s="206" t="s">
        <v>231</v>
      </c>
      <c r="H138" s="207">
        <v>127.2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8.4999999999999995E-4</v>
      </c>
      <c r="R138" s="199">
        <f>Q138*H138</f>
        <v>0.10811999999999999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775</v>
      </c>
    </row>
    <row r="139" spans="1:65" s="13" customFormat="1" ht="11.25">
      <c r="B139" s="213"/>
      <c r="C139" s="214"/>
      <c r="D139" s="215" t="s">
        <v>220</v>
      </c>
      <c r="E139" s="216" t="s">
        <v>1</v>
      </c>
      <c r="F139" s="217" t="s">
        <v>776</v>
      </c>
      <c r="G139" s="214"/>
      <c r="H139" s="216" t="s">
        <v>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220</v>
      </c>
      <c r="AU139" s="223" t="s">
        <v>85</v>
      </c>
      <c r="AV139" s="13" t="s">
        <v>83</v>
      </c>
      <c r="AW139" s="13" t="s">
        <v>32</v>
      </c>
      <c r="AX139" s="13" t="s">
        <v>75</v>
      </c>
      <c r="AY139" s="223" t="s">
        <v>127</v>
      </c>
    </row>
    <row r="140" spans="1:65" s="13" customFormat="1" ht="11.25">
      <c r="B140" s="213"/>
      <c r="C140" s="214"/>
      <c r="D140" s="215" t="s">
        <v>220</v>
      </c>
      <c r="E140" s="216" t="s">
        <v>1</v>
      </c>
      <c r="F140" s="217" t="s">
        <v>777</v>
      </c>
      <c r="G140" s="214"/>
      <c r="H140" s="216" t="s">
        <v>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220</v>
      </c>
      <c r="AU140" s="223" t="s">
        <v>85</v>
      </c>
      <c r="AV140" s="13" t="s">
        <v>83</v>
      </c>
      <c r="AW140" s="13" t="s">
        <v>32</v>
      </c>
      <c r="AX140" s="13" t="s">
        <v>75</v>
      </c>
      <c r="AY140" s="223" t="s">
        <v>127</v>
      </c>
    </row>
    <row r="141" spans="1:65" s="14" customFormat="1" ht="11.25">
      <c r="B141" s="224"/>
      <c r="C141" s="225"/>
      <c r="D141" s="215" t="s">
        <v>220</v>
      </c>
      <c r="E141" s="226" t="s">
        <v>746</v>
      </c>
      <c r="F141" s="227" t="s">
        <v>778</v>
      </c>
      <c r="G141" s="225"/>
      <c r="H141" s="228">
        <v>13.6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75</v>
      </c>
      <c r="AY141" s="234" t="s">
        <v>127</v>
      </c>
    </row>
    <row r="142" spans="1:65" s="13" customFormat="1" ht="11.25">
      <c r="B142" s="213"/>
      <c r="C142" s="214"/>
      <c r="D142" s="215" t="s">
        <v>220</v>
      </c>
      <c r="E142" s="216" t="s">
        <v>1</v>
      </c>
      <c r="F142" s="217" t="s">
        <v>738</v>
      </c>
      <c r="G142" s="214"/>
      <c r="H142" s="216" t="s">
        <v>1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220</v>
      </c>
      <c r="AU142" s="223" t="s">
        <v>85</v>
      </c>
      <c r="AV142" s="13" t="s">
        <v>83</v>
      </c>
      <c r="AW142" s="13" t="s">
        <v>32</v>
      </c>
      <c r="AX142" s="13" t="s">
        <v>75</v>
      </c>
      <c r="AY142" s="223" t="s">
        <v>127</v>
      </c>
    </row>
    <row r="143" spans="1:65" s="14" customFormat="1" ht="11.25">
      <c r="B143" s="224"/>
      <c r="C143" s="225"/>
      <c r="D143" s="215" t="s">
        <v>220</v>
      </c>
      <c r="E143" s="226" t="s">
        <v>1</v>
      </c>
      <c r="F143" s="227" t="s">
        <v>779</v>
      </c>
      <c r="G143" s="225"/>
      <c r="H143" s="228">
        <v>88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220</v>
      </c>
      <c r="AU143" s="234" t="s">
        <v>85</v>
      </c>
      <c r="AV143" s="14" t="s">
        <v>85</v>
      </c>
      <c r="AW143" s="14" t="s">
        <v>32</v>
      </c>
      <c r="AX143" s="14" t="s">
        <v>75</v>
      </c>
      <c r="AY143" s="234" t="s">
        <v>127</v>
      </c>
    </row>
    <row r="144" spans="1:65" s="13" customFormat="1" ht="11.25">
      <c r="B144" s="213"/>
      <c r="C144" s="214"/>
      <c r="D144" s="215" t="s">
        <v>220</v>
      </c>
      <c r="E144" s="216" t="s">
        <v>1</v>
      </c>
      <c r="F144" s="217" t="s">
        <v>780</v>
      </c>
      <c r="G144" s="214"/>
      <c r="H144" s="216" t="s">
        <v>1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220</v>
      </c>
      <c r="AU144" s="223" t="s">
        <v>85</v>
      </c>
      <c r="AV144" s="13" t="s">
        <v>83</v>
      </c>
      <c r="AW144" s="13" t="s">
        <v>32</v>
      </c>
      <c r="AX144" s="13" t="s">
        <v>75</v>
      </c>
      <c r="AY144" s="223" t="s">
        <v>127</v>
      </c>
    </row>
    <row r="145" spans="1:65" s="14" customFormat="1" ht="11.25">
      <c r="B145" s="224"/>
      <c r="C145" s="225"/>
      <c r="D145" s="215" t="s">
        <v>220</v>
      </c>
      <c r="E145" s="226" t="s">
        <v>1</v>
      </c>
      <c r="F145" s="227" t="s">
        <v>781</v>
      </c>
      <c r="G145" s="225"/>
      <c r="H145" s="228">
        <v>25.6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220</v>
      </c>
      <c r="AU145" s="234" t="s">
        <v>85</v>
      </c>
      <c r="AV145" s="14" t="s">
        <v>85</v>
      </c>
      <c r="AW145" s="14" t="s">
        <v>32</v>
      </c>
      <c r="AX145" s="14" t="s">
        <v>75</v>
      </c>
      <c r="AY145" s="234" t="s">
        <v>127</v>
      </c>
    </row>
    <row r="146" spans="1:65" s="15" customFormat="1" ht="11.25">
      <c r="B146" s="240"/>
      <c r="C146" s="241"/>
      <c r="D146" s="215" t="s">
        <v>220</v>
      </c>
      <c r="E146" s="242" t="s">
        <v>743</v>
      </c>
      <c r="F146" s="243" t="s">
        <v>319</v>
      </c>
      <c r="G146" s="241"/>
      <c r="H146" s="244">
        <v>127.2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220</v>
      </c>
      <c r="AU146" s="250" t="s">
        <v>85</v>
      </c>
      <c r="AV146" s="15" t="s">
        <v>133</v>
      </c>
      <c r="AW146" s="15" t="s">
        <v>32</v>
      </c>
      <c r="AX146" s="15" t="s">
        <v>83</v>
      </c>
      <c r="AY146" s="250" t="s">
        <v>127</v>
      </c>
    </row>
    <row r="147" spans="1:65" s="2" customFormat="1" ht="24.2" customHeight="1">
      <c r="A147" s="34"/>
      <c r="B147" s="35"/>
      <c r="C147" s="203" t="s">
        <v>145</v>
      </c>
      <c r="D147" s="203" t="s">
        <v>216</v>
      </c>
      <c r="E147" s="204" t="s">
        <v>782</v>
      </c>
      <c r="F147" s="205" t="s">
        <v>783</v>
      </c>
      <c r="G147" s="206" t="s">
        <v>231</v>
      </c>
      <c r="H147" s="207">
        <v>127.2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133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133</v>
      </c>
      <c r="BM147" s="201" t="s">
        <v>784</v>
      </c>
    </row>
    <row r="148" spans="1:65" s="14" customFormat="1" ht="11.25">
      <c r="B148" s="224"/>
      <c r="C148" s="225"/>
      <c r="D148" s="215" t="s">
        <v>220</v>
      </c>
      <c r="E148" s="226" t="s">
        <v>1</v>
      </c>
      <c r="F148" s="227" t="s">
        <v>743</v>
      </c>
      <c r="G148" s="225"/>
      <c r="H148" s="228">
        <v>127.2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220</v>
      </c>
      <c r="AU148" s="234" t="s">
        <v>85</v>
      </c>
      <c r="AV148" s="14" t="s">
        <v>85</v>
      </c>
      <c r="AW148" s="14" t="s">
        <v>32</v>
      </c>
      <c r="AX148" s="14" t="s">
        <v>75</v>
      </c>
      <c r="AY148" s="234" t="s">
        <v>127</v>
      </c>
    </row>
    <row r="149" spans="1:65" s="15" customFormat="1" ht="11.25">
      <c r="B149" s="240"/>
      <c r="C149" s="241"/>
      <c r="D149" s="215" t="s">
        <v>220</v>
      </c>
      <c r="E149" s="242" t="s">
        <v>1</v>
      </c>
      <c r="F149" s="243" t="s">
        <v>319</v>
      </c>
      <c r="G149" s="241"/>
      <c r="H149" s="244">
        <v>127.2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220</v>
      </c>
      <c r="AU149" s="250" t="s">
        <v>85</v>
      </c>
      <c r="AV149" s="15" t="s">
        <v>133</v>
      </c>
      <c r="AW149" s="15" t="s">
        <v>32</v>
      </c>
      <c r="AX149" s="15" t="s">
        <v>83</v>
      </c>
      <c r="AY149" s="250" t="s">
        <v>127</v>
      </c>
    </row>
    <row r="150" spans="1:65" s="2" customFormat="1" ht="24.2" customHeight="1">
      <c r="A150" s="34"/>
      <c r="B150" s="35"/>
      <c r="C150" s="203" t="s">
        <v>149</v>
      </c>
      <c r="D150" s="203" t="s">
        <v>216</v>
      </c>
      <c r="E150" s="204" t="s">
        <v>785</v>
      </c>
      <c r="F150" s="205" t="s">
        <v>786</v>
      </c>
      <c r="G150" s="206" t="s">
        <v>243</v>
      </c>
      <c r="H150" s="207">
        <v>51.14</v>
      </c>
      <c r="I150" s="208"/>
      <c r="J150" s="209">
        <f>ROUND(I150*H150,2)</f>
        <v>0</v>
      </c>
      <c r="K150" s="210"/>
      <c r="L150" s="39"/>
      <c r="M150" s="211" t="s">
        <v>1</v>
      </c>
      <c r="N150" s="212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133</v>
      </c>
      <c r="AT150" s="201" t="s">
        <v>216</v>
      </c>
      <c r="AU150" s="201" t="s">
        <v>85</v>
      </c>
      <c r="AY150" s="17" t="s">
        <v>127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133</v>
      </c>
      <c r="BM150" s="201" t="s">
        <v>787</v>
      </c>
    </row>
    <row r="151" spans="1:65" s="14" customFormat="1" ht="11.25">
      <c r="B151" s="224"/>
      <c r="C151" s="225"/>
      <c r="D151" s="215" t="s">
        <v>220</v>
      </c>
      <c r="E151" s="226" t="s">
        <v>1</v>
      </c>
      <c r="F151" s="227" t="s">
        <v>258</v>
      </c>
      <c r="G151" s="225"/>
      <c r="H151" s="228">
        <v>7.14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220</v>
      </c>
      <c r="AU151" s="234" t="s">
        <v>85</v>
      </c>
      <c r="AV151" s="14" t="s">
        <v>85</v>
      </c>
      <c r="AW151" s="14" t="s">
        <v>32</v>
      </c>
      <c r="AX151" s="14" t="s">
        <v>75</v>
      </c>
      <c r="AY151" s="234" t="s">
        <v>127</v>
      </c>
    </row>
    <row r="152" spans="1:65" s="14" customFormat="1" ht="11.25">
      <c r="B152" s="224"/>
      <c r="C152" s="225"/>
      <c r="D152" s="215" t="s">
        <v>220</v>
      </c>
      <c r="E152" s="226" t="s">
        <v>1</v>
      </c>
      <c r="F152" s="227" t="s">
        <v>737</v>
      </c>
      <c r="G152" s="225"/>
      <c r="H152" s="228">
        <v>44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220</v>
      </c>
      <c r="AU152" s="234" t="s">
        <v>85</v>
      </c>
      <c r="AV152" s="14" t="s">
        <v>85</v>
      </c>
      <c r="AW152" s="14" t="s">
        <v>32</v>
      </c>
      <c r="AX152" s="14" t="s">
        <v>75</v>
      </c>
      <c r="AY152" s="234" t="s">
        <v>127</v>
      </c>
    </row>
    <row r="153" spans="1:65" s="15" customFormat="1" ht="11.25">
      <c r="B153" s="240"/>
      <c r="C153" s="241"/>
      <c r="D153" s="215" t="s">
        <v>220</v>
      </c>
      <c r="E153" s="242" t="s">
        <v>1</v>
      </c>
      <c r="F153" s="243" t="s">
        <v>319</v>
      </c>
      <c r="G153" s="241"/>
      <c r="H153" s="244">
        <v>51.14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220</v>
      </c>
      <c r="AU153" s="250" t="s">
        <v>85</v>
      </c>
      <c r="AV153" s="15" t="s">
        <v>133</v>
      </c>
      <c r="AW153" s="15" t="s">
        <v>32</v>
      </c>
      <c r="AX153" s="15" t="s">
        <v>83</v>
      </c>
      <c r="AY153" s="250" t="s">
        <v>127</v>
      </c>
    </row>
    <row r="154" spans="1:65" s="2" customFormat="1" ht="24.2" customHeight="1">
      <c r="A154" s="34"/>
      <c r="B154" s="35"/>
      <c r="C154" s="203" t="s">
        <v>132</v>
      </c>
      <c r="D154" s="203" t="s">
        <v>216</v>
      </c>
      <c r="E154" s="204" t="s">
        <v>372</v>
      </c>
      <c r="F154" s="205" t="s">
        <v>373</v>
      </c>
      <c r="G154" s="206" t="s">
        <v>243</v>
      </c>
      <c r="H154" s="207">
        <v>51.14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133</v>
      </c>
      <c r="AT154" s="201" t="s">
        <v>216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133</v>
      </c>
      <c r="BM154" s="201" t="s">
        <v>788</v>
      </c>
    </row>
    <row r="155" spans="1:65" s="14" customFormat="1" ht="11.25">
      <c r="B155" s="224"/>
      <c r="C155" s="225"/>
      <c r="D155" s="215" t="s">
        <v>220</v>
      </c>
      <c r="E155" s="226" t="s">
        <v>1</v>
      </c>
      <c r="F155" s="227" t="s">
        <v>789</v>
      </c>
      <c r="G155" s="225"/>
      <c r="H155" s="228">
        <v>51.14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220</v>
      </c>
      <c r="AU155" s="234" t="s">
        <v>85</v>
      </c>
      <c r="AV155" s="14" t="s">
        <v>85</v>
      </c>
      <c r="AW155" s="14" t="s">
        <v>32</v>
      </c>
      <c r="AX155" s="14" t="s">
        <v>83</v>
      </c>
      <c r="AY155" s="234" t="s">
        <v>127</v>
      </c>
    </row>
    <row r="156" spans="1:65" s="2" customFormat="1" ht="33" customHeight="1">
      <c r="A156" s="34"/>
      <c r="B156" s="35"/>
      <c r="C156" s="203" t="s">
        <v>156</v>
      </c>
      <c r="D156" s="203" t="s">
        <v>216</v>
      </c>
      <c r="E156" s="204" t="s">
        <v>376</v>
      </c>
      <c r="F156" s="205" t="s">
        <v>377</v>
      </c>
      <c r="G156" s="206" t="s">
        <v>243</v>
      </c>
      <c r="H156" s="207">
        <v>767.1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133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133</v>
      </c>
      <c r="BM156" s="201" t="s">
        <v>790</v>
      </c>
    </row>
    <row r="157" spans="1:65" s="14" customFormat="1" ht="11.25">
      <c r="B157" s="224"/>
      <c r="C157" s="225"/>
      <c r="D157" s="215" t="s">
        <v>220</v>
      </c>
      <c r="E157" s="226" t="s">
        <v>1</v>
      </c>
      <c r="F157" s="227" t="s">
        <v>791</v>
      </c>
      <c r="G157" s="225"/>
      <c r="H157" s="228">
        <v>767.1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220</v>
      </c>
      <c r="AU157" s="234" t="s">
        <v>85</v>
      </c>
      <c r="AV157" s="14" t="s">
        <v>85</v>
      </c>
      <c r="AW157" s="14" t="s">
        <v>32</v>
      </c>
      <c r="AX157" s="14" t="s">
        <v>83</v>
      </c>
      <c r="AY157" s="234" t="s">
        <v>127</v>
      </c>
    </row>
    <row r="158" spans="1:65" s="2" customFormat="1" ht="21.75" customHeight="1">
      <c r="A158" s="34"/>
      <c r="B158" s="35"/>
      <c r="C158" s="203" t="s">
        <v>160</v>
      </c>
      <c r="D158" s="203" t="s">
        <v>216</v>
      </c>
      <c r="E158" s="204" t="s">
        <v>380</v>
      </c>
      <c r="F158" s="205" t="s">
        <v>381</v>
      </c>
      <c r="G158" s="206" t="s">
        <v>243</v>
      </c>
      <c r="H158" s="207">
        <v>51.14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133</v>
      </c>
      <c r="AT158" s="201" t="s">
        <v>216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133</v>
      </c>
      <c r="BM158" s="201" t="s">
        <v>792</v>
      </c>
    </row>
    <row r="159" spans="1:65" s="14" customFormat="1" ht="11.25">
      <c r="B159" s="224"/>
      <c r="C159" s="225"/>
      <c r="D159" s="215" t="s">
        <v>220</v>
      </c>
      <c r="E159" s="226" t="s">
        <v>1</v>
      </c>
      <c r="F159" s="227" t="s">
        <v>789</v>
      </c>
      <c r="G159" s="225"/>
      <c r="H159" s="228">
        <v>51.14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220</v>
      </c>
      <c r="AU159" s="234" t="s">
        <v>85</v>
      </c>
      <c r="AV159" s="14" t="s">
        <v>85</v>
      </c>
      <c r="AW159" s="14" t="s">
        <v>32</v>
      </c>
      <c r="AX159" s="14" t="s">
        <v>83</v>
      </c>
      <c r="AY159" s="234" t="s">
        <v>127</v>
      </c>
    </row>
    <row r="160" spans="1:65" s="2" customFormat="1" ht="16.5" customHeight="1">
      <c r="A160" s="34"/>
      <c r="B160" s="35"/>
      <c r="C160" s="203" t="s">
        <v>165</v>
      </c>
      <c r="D160" s="203" t="s">
        <v>216</v>
      </c>
      <c r="E160" s="204" t="s">
        <v>384</v>
      </c>
      <c r="F160" s="205" t="s">
        <v>385</v>
      </c>
      <c r="G160" s="206" t="s">
        <v>243</v>
      </c>
      <c r="H160" s="207">
        <v>51.14</v>
      </c>
      <c r="I160" s="208"/>
      <c r="J160" s="209">
        <f>ROUND(I160*H160,2)</f>
        <v>0</v>
      </c>
      <c r="K160" s="210"/>
      <c r="L160" s="39"/>
      <c r="M160" s="211" t="s">
        <v>1</v>
      </c>
      <c r="N160" s="212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133</v>
      </c>
      <c r="AT160" s="201" t="s">
        <v>216</v>
      </c>
      <c r="AU160" s="201" t="s">
        <v>85</v>
      </c>
      <c r="AY160" s="17" t="s">
        <v>127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133</v>
      </c>
      <c r="BM160" s="201" t="s">
        <v>793</v>
      </c>
    </row>
    <row r="161" spans="1:65" s="14" customFormat="1" ht="11.25">
      <c r="B161" s="224"/>
      <c r="C161" s="225"/>
      <c r="D161" s="215" t="s">
        <v>220</v>
      </c>
      <c r="E161" s="226" t="s">
        <v>1</v>
      </c>
      <c r="F161" s="227" t="s">
        <v>789</v>
      </c>
      <c r="G161" s="225"/>
      <c r="H161" s="228">
        <v>51.14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AT161" s="234" t="s">
        <v>220</v>
      </c>
      <c r="AU161" s="234" t="s">
        <v>85</v>
      </c>
      <c r="AV161" s="14" t="s">
        <v>85</v>
      </c>
      <c r="AW161" s="14" t="s">
        <v>32</v>
      </c>
      <c r="AX161" s="14" t="s">
        <v>83</v>
      </c>
      <c r="AY161" s="234" t="s">
        <v>127</v>
      </c>
    </row>
    <row r="162" spans="1:65" s="2" customFormat="1" ht="24.2" customHeight="1">
      <c r="A162" s="34"/>
      <c r="B162" s="35"/>
      <c r="C162" s="203" t="s">
        <v>169</v>
      </c>
      <c r="D162" s="203" t="s">
        <v>216</v>
      </c>
      <c r="E162" s="204" t="s">
        <v>388</v>
      </c>
      <c r="F162" s="205" t="s">
        <v>389</v>
      </c>
      <c r="G162" s="206" t="s">
        <v>390</v>
      </c>
      <c r="H162" s="207">
        <v>86.938000000000002</v>
      </c>
      <c r="I162" s="208"/>
      <c r="J162" s="209">
        <f>ROUND(I162*H162,2)</f>
        <v>0</v>
      </c>
      <c r="K162" s="210"/>
      <c r="L162" s="39"/>
      <c r="M162" s="211" t="s">
        <v>1</v>
      </c>
      <c r="N162" s="212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133</v>
      </c>
      <c r="AT162" s="201" t="s">
        <v>216</v>
      </c>
      <c r="AU162" s="201" t="s">
        <v>85</v>
      </c>
      <c r="AY162" s="17" t="s">
        <v>127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133</v>
      </c>
      <c r="BM162" s="201" t="s">
        <v>794</v>
      </c>
    </row>
    <row r="163" spans="1:65" s="14" customFormat="1" ht="11.25">
      <c r="B163" s="224"/>
      <c r="C163" s="225"/>
      <c r="D163" s="215" t="s">
        <v>220</v>
      </c>
      <c r="E163" s="226" t="s">
        <v>1</v>
      </c>
      <c r="F163" s="227" t="s">
        <v>795</v>
      </c>
      <c r="G163" s="225"/>
      <c r="H163" s="228">
        <v>86.938000000000002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220</v>
      </c>
      <c r="AU163" s="234" t="s">
        <v>85</v>
      </c>
      <c r="AV163" s="14" t="s">
        <v>85</v>
      </c>
      <c r="AW163" s="14" t="s">
        <v>32</v>
      </c>
      <c r="AX163" s="14" t="s">
        <v>83</v>
      </c>
      <c r="AY163" s="234" t="s">
        <v>127</v>
      </c>
    </row>
    <row r="164" spans="1:65" s="2" customFormat="1" ht="16.5" customHeight="1">
      <c r="A164" s="34"/>
      <c r="B164" s="35"/>
      <c r="C164" s="188" t="s">
        <v>173</v>
      </c>
      <c r="D164" s="188" t="s">
        <v>129</v>
      </c>
      <c r="E164" s="189" t="s">
        <v>796</v>
      </c>
      <c r="F164" s="190" t="s">
        <v>797</v>
      </c>
      <c r="G164" s="191" t="s">
        <v>390</v>
      </c>
      <c r="H164" s="192">
        <v>8</v>
      </c>
      <c r="I164" s="193"/>
      <c r="J164" s="194">
        <f>ROUND(I164*H164,2)</f>
        <v>0</v>
      </c>
      <c r="K164" s="195"/>
      <c r="L164" s="196"/>
      <c r="M164" s="197" t="s">
        <v>1</v>
      </c>
      <c r="N164" s="198" t="s">
        <v>40</v>
      </c>
      <c r="O164" s="71"/>
      <c r="P164" s="199">
        <f>O164*H164</f>
        <v>0</v>
      </c>
      <c r="Q164" s="199">
        <v>1</v>
      </c>
      <c r="R164" s="199">
        <f>Q164*H164</f>
        <v>8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132</v>
      </c>
      <c r="AT164" s="201" t="s">
        <v>129</v>
      </c>
      <c r="AU164" s="201" t="s">
        <v>85</v>
      </c>
      <c r="AY164" s="17" t="s">
        <v>127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83</v>
      </c>
      <c r="BK164" s="202">
        <f>ROUND(I164*H164,2)</f>
        <v>0</v>
      </c>
      <c r="BL164" s="17" t="s">
        <v>133</v>
      </c>
      <c r="BM164" s="201" t="s">
        <v>798</v>
      </c>
    </row>
    <row r="165" spans="1:65" s="13" customFormat="1" ht="11.25">
      <c r="B165" s="213"/>
      <c r="C165" s="214"/>
      <c r="D165" s="215" t="s">
        <v>220</v>
      </c>
      <c r="E165" s="216" t="s">
        <v>1</v>
      </c>
      <c r="F165" s="217" t="s">
        <v>760</v>
      </c>
      <c r="G165" s="214"/>
      <c r="H165" s="216" t="s">
        <v>1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220</v>
      </c>
      <c r="AU165" s="223" t="s">
        <v>85</v>
      </c>
      <c r="AV165" s="13" t="s">
        <v>83</v>
      </c>
      <c r="AW165" s="13" t="s">
        <v>32</v>
      </c>
      <c r="AX165" s="13" t="s">
        <v>75</v>
      </c>
      <c r="AY165" s="223" t="s">
        <v>127</v>
      </c>
    </row>
    <row r="166" spans="1:65" s="14" customFormat="1" ht="11.25">
      <c r="B166" s="224"/>
      <c r="C166" s="225"/>
      <c r="D166" s="215" t="s">
        <v>220</v>
      </c>
      <c r="E166" s="226" t="s">
        <v>1</v>
      </c>
      <c r="F166" s="227" t="s">
        <v>799</v>
      </c>
      <c r="G166" s="225"/>
      <c r="H166" s="228">
        <v>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220</v>
      </c>
      <c r="AU166" s="234" t="s">
        <v>85</v>
      </c>
      <c r="AV166" s="14" t="s">
        <v>85</v>
      </c>
      <c r="AW166" s="14" t="s">
        <v>32</v>
      </c>
      <c r="AX166" s="14" t="s">
        <v>75</v>
      </c>
      <c r="AY166" s="234" t="s">
        <v>127</v>
      </c>
    </row>
    <row r="167" spans="1:65" s="15" customFormat="1" ht="11.25">
      <c r="B167" s="240"/>
      <c r="C167" s="241"/>
      <c r="D167" s="215" t="s">
        <v>220</v>
      </c>
      <c r="E167" s="242" t="s">
        <v>732</v>
      </c>
      <c r="F167" s="243" t="s">
        <v>319</v>
      </c>
      <c r="G167" s="241"/>
      <c r="H167" s="244">
        <v>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220</v>
      </c>
      <c r="AU167" s="250" t="s">
        <v>85</v>
      </c>
      <c r="AV167" s="15" t="s">
        <v>133</v>
      </c>
      <c r="AW167" s="15" t="s">
        <v>32</v>
      </c>
      <c r="AX167" s="15" t="s">
        <v>83</v>
      </c>
      <c r="AY167" s="250" t="s">
        <v>127</v>
      </c>
    </row>
    <row r="168" spans="1:65" s="2" customFormat="1" ht="16.5" customHeight="1">
      <c r="A168" s="34"/>
      <c r="B168" s="35"/>
      <c r="C168" s="188" t="s">
        <v>177</v>
      </c>
      <c r="D168" s="188" t="s">
        <v>129</v>
      </c>
      <c r="E168" s="189" t="s">
        <v>800</v>
      </c>
      <c r="F168" s="190" t="s">
        <v>801</v>
      </c>
      <c r="G168" s="191" t="s">
        <v>390</v>
      </c>
      <c r="H168" s="192">
        <v>7.6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40</v>
      </c>
      <c r="O168" s="71"/>
      <c r="P168" s="199">
        <f>O168*H168</f>
        <v>0</v>
      </c>
      <c r="Q168" s="199">
        <v>1</v>
      </c>
      <c r="R168" s="199">
        <f>Q168*H168</f>
        <v>7.6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132</v>
      </c>
      <c r="AT168" s="201" t="s">
        <v>129</v>
      </c>
      <c r="AU168" s="201" t="s">
        <v>85</v>
      </c>
      <c r="AY168" s="17" t="s">
        <v>127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133</v>
      </c>
      <c r="BM168" s="201" t="s">
        <v>802</v>
      </c>
    </row>
    <row r="169" spans="1:65" s="14" customFormat="1" ht="11.25">
      <c r="B169" s="224"/>
      <c r="C169" s="225"/>
      <c r="D169" s="215" t="s">
        <v>220</v>
      </c>
      <c r="E169" s="226" t="s">
        <v>1</v>
      </c>
      <c r="F169" s="227" t="s">
        <v>803</v>
      </c>
      <c r="G169" s="225"/>
      <c r="H169" s="228">
        <v>7.6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220</v>
      </c>
      <c r="AU169" s="234" t="s">
        <v>85</v>
      </c>
      <c r="AV169" s="14" t="s">
        <v>85</v>
      </c>
      <c r="AW169" s="14" t="s">
        <v>32</v>
      </c>
      <c r="AX169" s="14" t="s">
        <v>75</v>
      </c>
      <c r="AY169" s="234" t="s">
        <v>127</v>
      </c>
    </row>
    <row r="170" spans="1:65" s="15" customFormat="1" ht="11.25">
      <c r="B170" s="240"/>
      <c r="C170" s="241"/>
      <c r="D170" s="215" t="s">
        <v>220</v>
      </c>
      <c r="E170" s="242" t="s">
        <v>733</v>
      </c>
      <c r="F170" s="243" t="s">
        <v>319</v>
      </c>
      <c r="G170" s="241"/>
      <c r="H170" s="244">
        <v>7.6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220</v>
      </c>
      <c r="AU170" s="250" t="s">
        <v>85</v>
      </c>
      <c r="AV170" s="15" t="s">
        <v>133</v>
      </c>
      <c r="AW170" s="15" t="s">
        <v>32</v>
      </c>
      <c r="AX170" s="15" t="s">
        <v>83</v>
      </c>
      <c r="AY170" s="250" t="s">
        <v>127</v>
      </c>
    </row>
    <row r="171" spans="1:65" s="2" customFormat="1" ht="21.75" customHeight="1">
      <c r="A171" s="34"/>
      <c r="B171" s="35"/>
      <c r="C171" s="188" t="s">
        <v>8</v>
      </c>
      <c r="D171" s="188" t="s">
        <v>129</v>
      </c>
      <c r="E171" s="189" t="s">
        <v>804</v>
      </c>
      <c r="F171" s="190" t="s">
        <v>805</v>
      </c>
      <c r="G171" s="191" t="s">
        <v>390</v>
      </c>
      <c r="H171" s="192">
        <v>63.991999999999997</v>
      </c>
      <c r="I171" s="193"/>
      <c r="J171" s="194">
        <f>ROUND(I171*H171,2)</f>
        <v>0</v>
      </c>
      <c r="K171" s="195"/>
      <c r="L171" s="196"/>
      <c r="M171" s="197" t="s">
        <v>1</v>
      </c>
      <c r="N171" s="198" t="s">
        <v>40</v>
      </c>
      <c r="O171" s="71"/>
      <c r="P171" s="199">
        <f>O171*H171</f>
        <v>0</v>
      </c>
      <c r="Q171" s="199">
        <v>1</v>
      </c>
      <c r="R171" s="199">
        <f>Q171*H171</f>
        <v>63.991999999999997</v>
      </c>
      <c r="S171" s="199">
        <v>0</v>
      </c>
      <c r="T171" s="20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132</v>
      </c>
      <c r="AT171" s="201" t="s">
        <v>129</v>
      </c>
      <c r="AU171" s="201" t="s">
        <v>85</v>
      </c>
      <c r="AY171" s="17" t="s">
        <v>127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7" t="s">
        <v>83</v>
      </c>
      <c r="BK171" s="202">
        <f>ROUND(I171*H171,2)</f>
        <v>0</v>
      </c>
      <c r="BL171" s="17" t="s">
        <v>133</v>
      </c>
      <c r="BM171" s="201" t="s">
        <v>806</v>
      </c>
    </row>
    <row r="172" spans="1:65" s="14" customFormat="1" ht="11.25">
      <c r="B172" s="224"/>
      <c r="C172" s="225"/>
      <c r="D172" s="215" t="s">
        <v>220</v>
      </c>
      <c r="E172" s="226" t="s">
        <v>1</v>
      </c>
      <c r="F172" s="227" t="s">
        <v>807</v>
      </c>
      <c r="G172" s="225"/>
      <c r="H172" s="228">
        <v>63.991999999999997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220</v>
      </c>
      <c r="AU172" s="234" t="s">
        <v>85</v>
      </c>
      <c r="AV172" s="14" t="s">
        <v>85</v>
      </c>
      <c r="AW172" s="14" t="s">
        <v>32</v>
      </c>
      <c r="AX172" s="14" t="s">
        <v>75</v>
      </c>
      <c r="AY172" s="234" t="s">
        <v>127</v>
      </c>
    </row>
    <row r="173" spans="1:65" s="15" customFormat="1" ht="11.25">
      <c r="B173" s="240"/>
      <c r="C173" s="241"/>
      <c r="D173" s="215" t="s">
        <v>220</v>
      </c>
      <c r="E173" s="242" t="s">
        <v>735</v>
      </c>
      <c r="F173" s="243" t="s">
        <v>319</v>
      </c>
      <c r="G173" s="241"/>
      <c r="H173" s="244">
        <v>63.991999999999997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220</v>
      </c>
      <c r="AU173" s="250" t="s">
        <v>85</v>
      </c>
      <c r="AV173" s="15" t="s">
        <v>133</v>
      </c>
      <c r="AW173" s="15" t="s">
        <v>32</v>
      </c>
      <c r="AX173" s="15" t="s">
        <v>83</v>
      </c>
      <c r="AY173" s="250" t="s">
        <v>127</v>
      </c>
    </row>
    <row r="174" spans="1:65" s="2" customFormat="1" ht="24.2" customHeight="1">
      <c r="A174" s="34"/>
      <c r="B174" s="35"/>
      <c r="C174" s="203" t="s">
        <v>184</v>
      </c>
      <c r="D174" s="203" t="s">
        <v>216</v>
      </c>
      <c r="E174" s="204" t="s">
        <v>394</v>
      </c>
      <c r="F174" s="205" t="s">
        <v>395</v>
      </c>
      <c r="G174" s="206" t="s">
        <v>243</v>
      </c>
      <c r="H174" s="207">
        <v>42.32</v>
      </c>
      <c r="I174" s="208"/>
      <c r="J174" s="209">
        <f>ROUND(I174*H174,2)</f>
        <v>0</v>
      </c>
      <c r="K174" s="210"/>
      <c r="L174" s="39"/>
      <c r="M174" s="211" t="s">
        <v>1</v>
      </c>
      <c r="N174" s="212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133</v>
      </c>
      <c r="AT174" s="201" t="s">
        <v>216</v>
      </c>
      <c r="AU174" s="201" t="s">
        <v>85</v>
      </c>
      <c r="AY174" s="17" t="s">
        <v>127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133</v>
      </c>
      <c r="BM174" s="201" t="s">
        <v>808</v>
      </c>
    </row>
    <row r="175" spans="1:65" s="14" customFormat="1" ht="11.25">
      <c r="B175" s="224"/>
      <c r="C175" s="225"/>
      <c r="D175" s="215" t="s">
        <v>220</v>
      </c>
      <c r="E175" s="226" t="s">
        <v>1</v>
      </c>
      <c r="F175" s="227" t="s">
        <v>737</v>
      </c>
      <c r="G175" s="225"/>
      <c r="H175" s="228">
        <v>44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220</v>
      </c>
      <c r="AU175" s="234" t="s">
        <v>85</v>
      </c>
      <c r="AV175" s="14" t="s">
        <v>85</v>
      </c>
      <c r="AW175" s="14" t="s">
        <v>32</v>
      </c>
      <c r="AX175" s="14" t="s">
        <v>75</v>
      </c>
      <c r="AY175" s="234" t="s">
        <v>127</v>
      </c>
    </row>
    <row r="176" spans="1:65" s="14" customFormat="1" ht="11.25">
      <c r="B176" s="224"/>
      <c r="C176" s="225"/>
      <c r="D176" s="215" t="s">
        <v>220</v>
      </c>
      <c r="E176" s="226" t="s">
        <v>1</v>
      </c>
      <c r="F176" s="227" t="s">
        <v>809</v>
      </c>
      <c r="G176" s="225"/>
      <c r="H176" s="228">
        <v>-1.68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220</v>
      </c>
      <c r="AU176" s="234" t="s">
        <v>85</v>
      </c>
      <c r="AV176" s="14" t="s">
        <v>85</v>
      </c>
      <c r="AW176" s="14" t="s">
        <v>32</v>
      </c>
      <c r="AX176" s="14" t="s">
        <v>75</v>
      </c>
      <c r="AY176" s="234" t="s">
        <v>127</v>
      </c>
    </row>
    <row r="177" spans="1:65" s="15" customFormat="1" ht="11.25">
      <c r="B177" s="240"/>
      <c r="C177" s="241"/>
      <c r="D177" s="215" t="s">
        <v>220</v>
      </c>
      <c r="E177" s="242" t="s">
        <v>753</v>
      </c>
      <c r="F177" s="243" t="s">
        <v>319</v>
      </c>
      <c r="G177" s="241"/>
      <c r="H177" s="244">
        <v>42.32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220</v>
      </c>
      <c r="AU177" s="250" t="s">
        <v>85</v>
      </c>
      <c r="AV177" s="15" t="s">
        <v>133</v>
      </c>
      <c r="AW177" s="15" t="s">
        <v>32</v>
      </c>
      <c r="AX177" s="15" t="s">
        <v>83</v>
      </c>
      <c r="AY177" s="250" t="s">
        <v>127</v>
      </c>
    </row>
    <row r="178" spans="1:65" s="2" customFormat="1" ht="24.2" customHeight="1">
      <c r="A178" s="34"/>
      <c r="B178" s="35"/>
      <c r="C178" s="203" t="s">
        <v>188</v>
      </c>
      <c r="D178" s="203" t="s">
        <v>216</v>
      </c>
      <c r="E178" s="204" t="s">
        <v>810</v>
      </c>
      <c r="F178" s="205" t="s">
        <v>811</v>
      </c>
      <c r="G178" s="206" t="s">
        <v>243</v>
      </c>
      <c r="H178" s="207">
        <v>6.6150000000000002</v>
      </c>
      <c r="I178" s="208"/>
      <c r="J178" s="209">
        <f>ROUND(I178*H178,2)</f>
        <v>0</v>
      </c>
      <c r="K178" s="210"/>
      <c r="L178" s="39"/>
      <c r="M178" s="211" t="s">
        <v>1</v>
      </c>
      <c r="N178" s="212" t="s">
        <v>40</v>
      </c>
      <c r="O178" s="7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133</v>
      </c>
      <c r="AT178" s="201" t="s">
        <v>216</v>
      </c>
      <c r="AU178" s="201" t="s">
        <v>85</v>
      </c>
      <c r="AY178" s="17" t="s">
        <v>127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133</v>
      </c>
      <c r="BM178" s="201" t="s">
        <v>812</v>
      </c>
    </row>
    <row r="179" spans="1:65" s="13" customFormat="1" ht="11.25">
      <c r="B179" s="213"/>
      <c r="C179" s="214"/>
      <c r="D179" s="215" t="s">
        <v>220</v>
      </c>
      <c r="E179" s="216" t="s">
        <v>1</v>
      </c>
      <c r="F179" s="217" t="s">
        <v>813</v>
      </c>
      <c r="G179" s="214"/>
      <c r="H179" s="216" t="s">
        <v>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220</v>
      </c>
      <c r="AU179" s="223" t="s">
        <v>85</v>
      </c>
      <c r="AV179" s="13" t="s">
        <v>83</v>
      </c>
      <c r="AW179" s="13" t="s">
        <v>32</v>
      </c>
      <c r="AX179" s="13" t="s">
        <v>75</v>
      </c>
      <c r="AY179" s="223" t="s">
        <v>127</v>
      </c>
    </row>
    <row r="180" spans="1:65" s="14" customFormat="1" ht="11.25">
      <c r="B180" s="224"/>
      <c r="C180" s="225"/>
      <c r="D180" s="215" t="s">
        <v>220</v>
      </c>
      <c r="E180" s="226" t="s">
        <v>740</v>
      </c>
      <c r="F180" s="227" t="s">
        <v>814</v>
      </c>
      <c r="G180" s="225"/>
      <c r="H180" s="228">
        <v>6.6150000000000002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220</v>
      </c>
      <c r="AU180" s="234" t="s">
        <v>85</v>
      </c>
      <c r="AV180" s="14" t="s">
        <v>85</v>
      </c>
      <c r="AW180" s="14" t="s">
        <v>32</v>
      </c>
      <c r="AX180" s="14" t="s">
        <v>83</v>
      </c>
      <c r="AY180" s="234" t="s">
        <v>127</v>
      </c>
    </row>
    <row r="181" spans="1:65" s="2" customFormat="1" ht="16.5" customHeight="1">
      <c r="A181" s="34"/>
      <c r="B181" s="35"/>
      <c r="C181" s="188" t="s">
        <v>192</v>
      </c>
      <c r="D181" s="188" t="s">
        <v>129</v>
      </c>
      <c r="E181" s="189" t="s">
        <v>399</v>
      </c>
      <c r="F181" s="190" t="s">
        <v>400</v>
      </c>
      <c r="G181" s="191" t="s">
        <v>390</v>
      </c>
      <c r="H181" s="192">
        <v>0.81599999999999995</v>
      </c>
      <c r="I181" s="193"/>
      <c r="J181" s="194">
        <f>ROUND(I181*H181,2)</f>
        <v>0</v>
      </c>
      <c r="K181" s="195"/>
      <c r="L181" s="196"/>
      <c r="M181" s="197" t="s">
        <v>1</v>
      </c>
      <c r="N181" s="198" t="s">
        <v>40</v>
      </c>
      <c r="O181" s="71"/>
      <c r="P181" s="199">
        <f>O181*H181</f>
        <v>0</v>
      </c>
      <c r="Q181" s="199">
        <v>1</v>
      </c>
      <c r="R181" s="199">
        <f>Q181*H181</f>
        <v>0.81599999999999995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132</v>
      </c>
      <c r="AT181" s="201" t="s">
        <v>129</v>
      </c>
      <c r="AU181" s="201" t="s">
        <v>85</v>
      </c>
      <c r="AY181" s="17" t="s">
        <v>127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133</v>
      </c>
      <c r="BM181" s="201" t="s">
        <v>815</v>
      </c>
    </row>
    <row r="182" spans="1:65" s="14" customFormat="1" ht="11.25">
      <c r="B182" s="224"/>
      <c r="C182" s="225"/>
      <c r="D182" s="215" t="s">
        <v>220</v>
      </c>
      <c r="E182" s="226" t="s">
        <v>1</v>
      </c>
      <c r="F182" s="227" t="s">
        <v>816</v>
      </c>
      <c r="G182" s="225"/>
      <c r="H182" s="228">
        <v>0.81599999999999995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220</v>
      </c>
      <c r="AU182" s="234" t="s">
        <v>85</v>
      </c>
      <c r="AV182" s="14" t="s">
        <v>85</v>
      </c>
      <c r="AW182" s="14" t="s">
        <v>32</v>
      </c>
      <c r="AX182" s="14" t="s">
        <v>83</v>
      </c>
      <c r="AY182" s="234" t="s">
        <v>127</v>
      </c>
    </row>
    <row r="183" spans="1:65" s="2" customFormat="1" ht="16.5" customHeight="1">
      <c r="A183" s="34"/>
      <c r="B183" s="35"/>
      <c r="C183" s="188" t="s">
        <v>196</v>
      </c>
      <c r="D183" s="188" t="s">
        <v>129</v>
      </c>
      <c r="E183" s="189" t="s">
        <v>817</v>
      </c>
      <c r="F183" s="190" t="s">
        <v>818</v>
      </c>
      <c r="G183" s="191" t="s">
        <v>390</v>
      </c>
      <c r="H183" s="192">
        <v>13.23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40</v>
      </c>
      <c r="O183" s="71"/>
      <c r="P183" s="199">
        <f>O183*H183</f>
        <v>0</v>
      </c>
      <c r="Q183" s="199">
        <v>1</v>
      </c>
      <c r="R183" s="199">
        <f>Q183*H183</f>
        <v>13.23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132</v>
      </c>
      <c r="AT183" s="201" t="s">
        <v>129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819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820</v>
      </c>
      <c r="G184" s="225"/>
      <c r="H184" s="228">
        <v>13.23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12" customFormat="1" ht="22.9" customHeight="1">
      <c r="B185" s="172"/>
      <c r="C185" s="173"/>
      <c r="D185" s="174" t="s">
        <v>74</v>
      </c>
      <c r="E185" s="186" t="s">
        <v>85</v>
      </c>
      <c r="F185" s="186" t="s">
        <v>498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SUM(P186:P195)</f>
        <v>0</v>
      </c>
      <c r="Q185" s="180"/>
      <c r="R185" s="181">
        <f>SUM(R186:R195)</f>
        <v>7.4845519999999999E-2</v>
      </c>
      <c r="S185" s="180"/>
      <c r="T185" s="182">
        <f>SUM(T186:T195)</f>
        <v>0</v>
      </c>
      <c r="AR185" s="183" t="s">
        <v>83</v>
      </c>
      <c r="AT185" s="184" t="s">
        <v>74</v>
      </c>
      <c r="AU185" s="184" t="s">
        <v>83</v>
      </c>
      <c r="AY185" s="183" t="s">
        <v>127</v>
      </c>
      <c r="BK185" s="185">
        <f>SUM(BK186:BK195)</f>
        <v>0</v>
      </c>
    </row>
    <row r="186" spans="1:65" s="2" customFormat="1" ht="24.2" customHeight="1">
      <c r="A186" s="34"/>
      <c r="B186" s="35"/>
      <c r="C186" s="203" t="s">
        <v>200</v>
      </c>
      <c r="D186" s="203" t="s">
        <v>216</v>
      </c>
      <c r="E186" s="204" t="s">
        <v>821</v>
      </c>
      <c r="F186" s="205" t="s">
        <v>822</v>
      </c>
      <c r="G186" s="206" t="s">
        <v>99</v>
      </c>
      <c r="H186" s="207">
        <v>8</v>
      </c>
      <c r="I186" s="208"/>
      <c r="J186" s="209">
        <f>ROUND(I186*H186,2)</f>
        <v>0</v>
      </c>
      <c r="K186" s="210"/>
      <c r="L186" s="39"/>
      <c r="M186" s="211" t="s">
        <v>1</v>
      </c>
      <c r="N186" s="212" t="s">
        <v>40</v>
      </c>
      <c r="O186" s="71"/>
      <c r="P186" s="199">
        <f>O186*H186</f>
        <v>0</v>
      </c>
      <c r="Q186" s="199">
        <v>1.16E-3</v>
      </c>
      <c r="R186" s="199">
        <f>Q186*H186</f>
        <v>9.2800000000000001E-3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133</v>
      </c>
      <c r="AT186" s="201" t="s">
        <v>216</v>
      </c>
      <c r="AU186" s="201" t="s">
        <v>85</v>
      </c>
      <c r="AY186" s="17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133</v>
      </c>
      <c r="BM186" s="201" t="s">
        <v>823</v>
      </c>
    </row>
    <row r="187" spans="1:65" s="13" customFormat="1" ht="11.25">
      <c r="B187" s="213"/>
      <c r="C187" s="214"/>
      <c r="D187" s="215" t="s">
        <v>220</v>
      </c>
      <c r="E187" s="216" t="s">
        <v>1</v>
      </c>
      <c r="F187" s="217" t="s">
        <v>760</v>
      </c>
      <c r="G187" s="214"/>
      <c r="H187" s="216" t="s">
        <v>1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220</v>
      </c>
      <c r="AU187" s="223" t="s">
        <v>85</v>
      </c>
      <c r="AV187" s="13" t="s">
        <v>83</v>
      </c>
      <c r="AW187" s="13" t="s">
        <v>32</v>
      </c>
      <c r="AX187" s="13" t="s">
        <v>75</v>
      </c>
      <c r="AY187" s="223" t="s">
        <v>127</v>
      </c>
    </row>
    <row r="188" spans="1:65" s="14" customFormat="1" ht="11.25">
      <c r="B188" s="224"/>
      <c r="C188" s="225"/>
      <c r="D188" s="215" t="s">
        <v>220</v>
      </c>
      <c r="E188" s="226" t="s">
        <v>235</v>
      </c>
      <c r="F188" s="227" t="s">
        <v>824</v>
      </c>
      <c r="G188" s="225"/>
      <c r="H188" s="228">
        <v>8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220</v>
      </c>
      <c r="AU188" s="234" t="s">
        <v>85</v>
      </c>
      <c r="AV188" s="14" t="s">
        <v>85</v>
      </c>
      <c r="AW188" s="14" t="s">
        <v>32</v>
      </c>
      <c r="AX188" s="14" t="s">
        <v>83</v>
      </c>
      <c r="AY188" s="234" t="s">
        <v>127</v>
      </c>
    </row>
    <row r="189" spans="1:65" s="2" customFormat="1" ht="16.5" customHeight="1">
      <c r="A189" s="34"/>
      <c r="B189" s="35"/>
      <c r="C189" s="188" t="s">
        <v>7</v>
      </c>
      <c r="D189" s="188" t="s">
        <v>129</v>
      </c>
      <c r="E189" s="189" t="s">
        <v>509</v>
      </c>
      <c r="F189" s="190" t="s">
        <v>510</v>
      </c>
      <c r="G189" s="191" t="s">
        <v>231</v>
      </c>
      <c r="H189" s="192">
        <v>166.69200000000001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40</v>
      </c>
      <c r="O189" s="71"/>
      <c r="P189" s="199">
        <f>O189*H189</f>
        <v>0</v>
      </c>
      <c r="Q189" s="199">
        <v>2.9999999999999997E-4</v>
      </c>
      <c r="R189" s="199">
        <f>Q189*H189</f>
        <v>5.0007599999999999E-2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132</v>
      </c>
      <c r="AT189" s="201" t="s">
        <v>129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825</v>
      </c>
    </row>
    <row r="190" spans="1:65" s="14" customFormat="1" ht="11.25">
      <c r="B190" s="224"/>
      <c r="C190" s="225"/>
      <c r="D190" s="215" t="s">
        <v>220</v>
      </c>
      <c r="E190" s="226" t="s">
        <v>1</v>
      </c>
      <c r="F190" s="227" t="s">
        <v>826</v>
      </c>
      <c r="G190" s="225"/>
      <c r="H190" s="228">
        <v>166.69200000000001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220</v>
      </c>
      <c r="AU190" s="234" t="s">
        <v>85</v>
      </c>
      <c r="AV190" s="14" t="s">
        <v>85</v>
      </c>
      <c r="AW190" s="14" t="s">
        <v>32</v>
      </c>
      <c r="AX190" s="14" t="s">
        <v>83</v>
      </c>
      <c r="AY190" s="234" t="s">
        <v>127</v>
      </c>
    </row>
    <row r="191" spans="1:65" s="2" customFormat="1" ht="21.75" customHeight="1">
      <c r="A191" s="34"/>
      <c r="B191" s="35"/>
      <c r="C191" s="203" t="s">
        <v>207</v>
      </c>
      <c r="D191" s="203" t="s">
        <v>216</v>
      </c>
      <c r="E191" s="204" t="s">
        <v>827</v>
      </c>
      <c r="F191" s="205" t="s">
        <v>828</v>
      </c>
      <c r="G191" s="206" t="s">
        <v>231</v>
      </c>
      <c r="H191" s="207">
        <v>111.128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1.3999999999999999E-4</v>
      </c>
      <c r="R191" s="199">
        <f>Q191*H191</f>
        <v>1.5557919999999999E-2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829</v>
      </c>
    </row>
    <row r="192" spans="1:65" s="13" customFormat="1" ht="11.25">
      <c r="B192" s="213"/>
      <c r="C192" s="214"/>
      <c r="D192" s="215" t="s">
        <v>220</v>
      </c>
      <c r="E192" s="216" t="s">
        <v>1</v>
      </c>
      <c r="F192" s="217" t="s">
        <v>760</v>
      </c>
      <c r="G192" s="214"/>
      <c r="H192" s="216" t="s">
        <v>1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220</v>
      </c>
      <c r="AU192" s="223" t="s">
        <v>85</v>
      </c>
      <c r="AV192" s="13" t="s">
        <v>83</v>
      </c>
      <c r="AW192" s="13" t="s">
        <v>32</v>
      </c>
      <c r="AX192" s="13" t="s">
        <v>75</v>
      </c>
      <c r="AY192" s="223" t="s">
        <v>127</v>
      </c>
    </row>
    <row r="193" spans="1:65" s="14" customFormat="1" ht="11.25">
      <c r="B193" s="224"/>
      <c r="C193" s="225"/>
      <c r="D193" s="215" t="s">
        <v>220</v>
      </c>
      <c r="E193" s="226" t="s">
        <v>1</v>
      </c>
      <c r="F193" s="227" t="s">
        <v>830</v>
      </c>
      <c r="G193" s="225"/>
      <c r="H193" s="228">
        <v>107.36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220</v>
      </c>
      <c r="AU193" s="234" t="s">
        <v>85</v>
      </c>
      <c r="AV193" s="14" t="s">
        <v>85</v>
      </c>
      <c r="AW193" s="14" t="s">
        <v>32</v>
      </c>
      <c r="AX193" s="14" t="s">
        <v>75</v>
      </c>
      <c r="AY193" s="234" t="s">
        <v>127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831</v>
      </c>
      <c r="G194" s="225"/>
      <c r="H194" s="228">
        <v>3.7679999999999998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75</v>
      </c>
      <c r="AY194" s="234" t="s">
        <v>127</v>
      </c>
    </row>
    <row r="195" spans="1:65" s="15" customFormat="1" ht="11.25">
      <c r="B195" s="240"/>
      <c r="C195" s="241"/>
      <c r="D195" s="215" t="s">
        <v>220</v>
      </c>
      <c r="E195" s="242" t="s">
        <v>751</v>
      </c>
      <c r="F195" s="243" t="s">
        <v>319</v>
      </c>
      <c r="G195" s="241"/>
      <c r="H195" s="244">
        <v>111.128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220</v>
      </c>
      <c r="AU195" s="250" t="s">
        <v>85</v>
      </c>
      <c r="AV195" s="15" t="s">
        <v>133</v>
      </c>
      <c r="AW195" s="15" t="s">
        <v>32</v>
      </c>
      <c r="AX195" s="15" t="s">
        <v>83</v>
      </c>
      <c r="AY195" s="250" t="s">
        <v>127</v>
      </c>
    </row>
    <row r="196" spans="1:65" s="12" customFormat="1" ht="22.9" customHeight="1">
      <c r="B196" s="172"/>
      <c r="C196" s="173"/>
      <c r="D196" s="174" t="s">
        <v>74</v>
      </c>
      <c r="E196" s="186" t="s">
        <v>137</v>
      </c>
      <c r="F196" s="186" t="s">
        <v>832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SUM(P197:P199)</f>
        <v>0</v>
      </c>
      <c r="Q196" s="180"/>
      <c r="R196" s="181">
        <f>SUM(R197:R199)</f>
        <v>0</v>
      </c>
      <c r="S196" s="180"/>
      <c r="T196" s="182">
        <f>SUM(T197:T199)</f>
        <v>0</v>
      </c>
      <c r="AR196" s="183" t="s">
        <v>83</v>
      </c>
      <c r="AT196" s="184" t="s">
        <v>74</v>
      </c>
      <c r="AU196" s="184" t="s">
        <v>83</v>
      </c>
      <c r="AY196" s="183" t="s">
        <v>127</v>
      </c>
      <c r="BK196" s="185">
        <f>SUM(BK197:BK199)</f>
        <v>0</v>
      </c>
    </row>
    <row r="197" spans="1:65" s="2" customFormat="1" ht="21.75" customHeight="1">
      <c r="A197" s="34"/>
      <c r="B197" s="35"/>
      <c r="C197" s="203" t="s">
        <v>211</v>
      </c>
      <c r="D197" s="203" t="s">
        <v>216</v>
      </c>
      <c r="E197" s="204" t="s">
        <v>833</v>
      </c>
      <c r="F197" s="205" t="s">
        <v>834</v>
      </c>
      <c r="G197" s="206" t="s">
        <v>99</v>
      </c>
      <c r="H197" s="207">
        <v>14</v>
      </c>
      <c r="I197" s="208"/>
      <c r="J197" s="209">
        <f>ROUND(I197*H197,2)</f>
        <v>0</v>
      </c>
      <c r="K197" s="210"/>
      <c r="L197" s="39"/>
      <c r="M197" s="211" t="s">
        <v>1</v>
      </c>
      <c r="N197" s="212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133</v>
      </c>
      <c r="AT197" s="201" t="s">
        <v>216</v>
      </c>
      <c r="AU197" s="201" t="s">
        <v>85</v>
      </c>
      <c r="AY197" s="17" t="s">
        <v>127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133</v>
      </c>
      <c r="BM197" s="201" t="s">
        <v>835</v>
      </c>
    </row>
    <row r="198" spans="1:65" s="13" customFormat="1" ht="11.25">
      <c r="B198" s="213"/>
      <c r="C198" s="214"/>
      <c r="D198" s="215" t="s">
        <v>220</v>
      </c>
      <c r="E198" s="216" t="s">
        <v>1</v>
      </c>
      <c r="F198" s="217" t="s">
        <v>836</v>
      </c>
      <c r="G198" s="214"/>
      <c r="H198" s="216" t="s">
        <v>1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220</v>
      </c>
      <c r="AU198" s="223" t="s">
        <v>85</v>
      </c>
      <c r="AV198" s="13" t="s">
        <v>83</v>
      </c>
      <c r="AW198" s="13" t="s">
        <v>32</v>
      </c>
      <c r="AX198" s="13" t="s">
        <v>75</v>
      </c>
      <c r="AY198" s="223" t="s">
        <v>127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748</v>
      </c>
      <c r="G199" s="225"/>
      <c r="H199" s="228">
        <v>14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12" customFormat="1" ht="22.9" customHeight="1">
      <c r="B200" s="172"/>
      <c r="C200" s="173"/>
      <c r="D200" s="174" t="s">
        <v>74</v>
      </c>
      <c r="E200" s="186" t="s">
        <v>133</v>
      </c>
      <c r="F200" s="186" t="s">
        <v>513</v>
      </c>
      <c r="G200" s="173"/>
      <c r="H200" s="173"/>
      <c r="I200" s="176"/>
      <c r="J200" s="187">
        <f>BK200</f>
        <v>0</v>
      </c>
      <c r="K200" s="173"/>
      <c r="L200" s="178"/>
      <c r="M200" s="179"/>
      <c r="N200" s="180"/>
      <c r="O200" s="180"/>
      <c r="P200" s="181">
        <f>SUM(P201:P203)</f>
        <v>0</v>
      </c>
      <c r="Q200" s="180"/>
      <c r="R200" s="181">
        <f>SUM(R201:R203)</f>
        <v>4.1691478499999999</v>
      </c>
      <c r="S200" s="180"/>
      <c r="T200" s="182">
        <f>SUM(T201:T203)</f>
        <v>0</v>
      </c>
      <c r="AR200" s="183" t="s">
        <v>83</v>
      </c>
      <c r="AT200" s="184" t="s">
        <v>74</v>
      </c>
      <c r="AU200" s="184" t="s">
        <v>83</v>
      </c>
      <c r="AY200" s="183" t="s">
        <v>127</v>
      </c>
      <c r="BK200" s="185">
        <f>SUM(BK201:BK203)</f>
        <v>0</v>
      </c>
    </row>
    <row r="201" spans="1:65" s="2" customFormat="1" ht="16.5" customHeight="1">
      <c r="A201" s="34"/>
      <c r="B201" s="35"/>
      <c r="C201" s="203" t="s">
        <v>215</v>
      </c>
      <c r="D201" s="203" t="s">
        <v>216</v>
      </c>
      <c r="E201" s="204" t="s">
        <v>515</v>
      </c>
      <c r="F201" s="205" t="s">
        <v>516</v>
      </c>
      <c r="G201" s="206" t="s">
        <v>243</v>
      </c>
      <c r="H201" s="207">
        <v>2.2050000000000001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1.8907700000000001</v>
      </c>
      <c r="R201" s="199">
        <f>Q201*H201</f>
        <v>4.1691478499999999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133</v>
      </c>
      <c r="AT201" s="201" t="s">
        <v>216</v>
      </c>
      <c r="AU201" s="201" t="s">
        <v>85</v>
      </c>
      <c r="AY201" s="17" t="s">
        <v>127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133</v>
      </c>
      <c r="BM201" s="201" t="s">
        <v>837</v>
      </c>
    </row>
    <row r="202" spans="1:65" s="13" customFormat="1" ht="11.25">
      <c r="B202" s="213"/>
      <c r="C202" s="214"/>
      <c r="D202" s="215" t="s">
        <v>220</v>
      </c>
      <c r="E202" s="216" t="s">
        <v>1</v>
      </c>
      <c r="F202" s="217" t="s">
        <v>813</v>
      </c>
      <c r="G202" s="214"/>
      <c r="H202" s="216" t="s">
        <v>1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220</v>
      </c>
      <c r="AU202" s="223" t="s">
        <v>85</v>
      </c>
      <c r="AV202" s="13" t="s">
        <v>83</v>
      </c>
      <c r="AW202" s="13" t="s">
        <v>32</v>
      </c>
      <c r="AX202" s="13" t="s">
        <v>75</v>
      </c>
      <c r="AY202" s="223" t="s">
        <v>127</v>
      </c>
    </row>
    <row r="203" spans="1:65" s="14" customFormat="1" ht="11.25">
      <c r="B203" s="224"/>
      <c r="C203" s="225"/>
      <c r="D203" s="215" t="s">
        <v>220</v>
      </c>
      <c r="E203" s="226" t="s">
        <v>242</v>
      </c>
      <c r="F203" s="227" t="s">
        <v>838</v>
      </c>
      <c r="G203" s="225"/>
      <c r="H203" s="228">
        <v>2.2050000000000001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220</v>
      </c>
      <c r="AU203" s="234" t="s">
        <v>85</v>
      </c>
      <c r="AV203" s="14" t="s">
        <v>85</v>
      </c>
      <c r="AW203" s="14" t="s">
        <v>32</v>
      </c>
      <c r="AX203" s="14" t="s">
        <v>83</v>
      </c>
      <c r="AY203" s="234" t="s">
        <v>127</v>
      </c>
    </row>
    <row r="204" spans="1:65" s="12" customFormat="1" ht="22.9" customHeight="1">
      <c r="B204" s="172"/>
      <c r="C204" s="173"/>
      <c r="D204" s="174" t="s">
        <v>74</v>
      </c>
      <c r="E204" s="186" t="s">
        <v>132</v>
      </c>
      <c r="F204" s="186" t="s">
        <v>839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SUM(P205:P220)</f>
        <v>0</v>
      </c>
      <c r="Q204" s="180"/>
      <c r="R204" s="181">
        <f>SUM(R205:R220)</f>
        <v>5.2395890000000005</v>
      </c>
      <c r="S204" s="180"/>
      <c r="T204" s="182">
        <f>SUM(T205:T220)</f>
        <v>0</v>
      </c>
      <c r="AR204" s="183" t="s">
        <v>83</v>
      </c>
      <c r="AT204" s="184" t="s">
        <v>74</v>
      </c>
      <c r="AU204" s="184" t="s">
        <v>83</v>
      </c>
      <c r="AY204" s="183" t="s">
        <v>127</v>
      </c>
      <c r="BK204" s="185">
        <f>SUM(BK205:BK220)</f>
        <v>0</v>
      </c>
    </row>
    <row r="205" spans="1:65" s="2" customFormat="1" ht="33" customHeight="1">
      <c r="A205" s="34"/>
      <c r="B205" s="35"/>
      <c r="C205" s="203" t="s">
        <v>222</v>
      </c>
      <c r="D205" s="203" t="s">
        <v>216</v>
      </c>
      <c r="E205" s="204" t="s">
        <v>840</v>
      </c>
      <c r="F205" s="205" t="s">
        <v>841</v>
      </c>
      <c r="G205" s="206" t="s">
        <v>99</v>
      </c>
      <c r="H205" s="207">
        <v>14</v>
      </c>
      <c r="I205" s="208"/>
      <c r="J205" s="209">
        <f>ROUND(I205*H205,2)</f>
        <v>0</v>
      </c>
      <c r="K205" s="210"/>
      <c r="L205" s="39"/>
      <c r="M205" s="211" t="s">
        <v>1</v>
      </c>
      <c r="N205" s="212" t="s">
        <v>40</v>
      </c>
      <c r="O205" s="71"/>
      <c r="P205" s="199">
        <f>O205*H205</f>
        <v>0</v>
      </c>
      <c r="Q205" s="199">
        <v>1.0000000000000001E-5</v>
      </c>
      <c r="R205" s="199">
        <f>Q205*H205</f>
        <v>1.4000000000000001E-4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133</v>
      </c>
      <c r="AT205" s="201" t="s">
        <v>216</v>
      </c>
      <c r="AU205" s="201" t="s">
        <v>85</v>
      </c>
      <c r="AY205" s="17" t="s">
        <v>127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133</v>
      </c>
      <c r="BM205" s="201" t="s">
        <v>842</v>
      </c>
    </row>
    <row r="206" spans="1:65" s="13" customFormat="1" ht="11.25">
      <c r="B206" s="213"/>
      <c r="C206" s="214"/>
      <c r="D206" s="215" t="s">
        <v>220</v>
      </c>
      <c r="E206" s="216" t="s">
        <v>1</v>
      </c>
      <c r="F206" s="217" t="s">
        <v>836</v>
      </c>
      <c r="G206" s="214"/>
      <c r="H206" s="216" t="s">
        <v>1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220</v>
      </c>
      <c r="AU206" s="223" t="s">
        <v>85</v>
      </c>
      <c r="AV206" s="13" t="s">
        <v>83</v>
      </c>
      <c r="AW206" s="13" t="s">
        <v>32</v>
      </c>
      <c r="AX206" s="13" t="s">
        <v>75</v>
      </c>
      <c r="AY206" s="223" t="s">
        <v>127</v>
      </c>
    </row>
    <row r="207" spans="1:65" s="14" customFormat="1" ht="11.25">
      <c r="B207" s="224"/>
      <c r="C207" s="225"/>
      <c r="D207" s="215" t="s">
        <v>220</v>
      </c>
      <c r="E207" s="226" t="s">
        <v>1</v>
      </c>
      <c r="F207" s="227" t="s">
        <v>843</v>
      </c>
      <c r="G207" s="225"/>
      <c r="H207" s="228">
        <v>4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220</v>
      </c>
      <c r="AU207" s="234" t="s">
        <v>85</v>
      </c>
      <c r="AV207" s="14" t="s">
        <v>85</v>
      </c>
      <c r="AW207" s="14" t="s">
        <v>32</v>
      </c>
      <c r="AX207" s="14" t="s">
        <v>75</v>
      </c>
      <c r="AY207" s="234" t="s">
        <v>127</v>
      </c>
    </row>
    <row r="208" spans="1:65" s="13" customFormat="1" ht="11.25">
      <c r="B208" s="213"/>
      <c r="C208" s="214"/>
      <c r="D208" s="215" t="s">
        <v>220</v>
      </c>
      <c r="E208" s="216" t="s">
        <v>1</v>
      </c>
      <c r="F208" s="217" t="s">
        <v>844</v>
      </c>
      <c r="G208" s="214"/>
      <c r="H208" s="216" t="s">
        <v>1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220</v>
      </c>
      <c r="AU208" s="223" t="s">
        <v>85</v>
      </c>
      <c r="AV208" s="13" t="s">
        <v>83</v>
      </c>
      <c r="AW208" s="13" t="s">
        <v>32</v>
      </c>
      <c r="AX208" s="13" t="s">
        <v>75</v>
      </c>
      <c r="AY208" s="223" t="s">
        <v>127</v>
      </c>
    </row>
    <row r="209" spans="1:65" s="14" customFormat="1" ht="11.25">
      <c r="B209" s="224"/>
      <c r="C209" s="225"/>
      <c r="D209" s="215" t="s">
        <v>220</v>
      </c>
      <c r="E209" s="226" t="s">
        <v>1</v>
      </c>
      <c r="F209" s="227" t="s">
        <v>845</v>
      </c>
      <c r="G209" s="225"/>
      <c r="H209" s="228">
        <v>10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32</v>
      </c>
      <c r="AX209" s="14" t="s">
        <v>75</v>
      </c>
      <c r="AY209" s="234" t="s">
        <v>127</v>
      </c>
    </row>
    <row r="210" spans="1:65" s="15" customFormat="1" ht="11.25">
      <c r="B210" s="240"/>
      <c r="C210" s="241"/>
      <c r="D210" s="215" t="s">
        <v>220</v>
      </c>
      <c r="E210" s="242" t="s">
        <v>748</v>
      </c>
      <c r="F210" s="243" t="s">
        <v>319</v>
      </c>
      <c r="G210" s="241"/>
      <c r="H210" s="244">
        <v>14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220</v>
      </c>
      <c r="AU210" s="250" t="s">
        <v>85</v>
      </c>
      <c r="AV210" s="15" t="s">
        <v>133</v>
      </c>
      <c r="AW210" s="15" t="s">
        <v>32</v>
      </c>
      <c r="AX210" s="15" t="s">
        <v>83</v>
      </c>
      <c r="AY210" s="250" t="s">
        <v>127</v>
      </c>
    </row>
    <row r="211" spans="1:65" s="2" customFormat="1" ht="24.2" customHeight="1">
      <c r="A211" s="34"/>
      <c r="B211" s="35"/>
      <c r="C211" s="188" t="s">
        <v>226</v>
      </c>
      <c r="D211" s="188" t="s">
        <v>129</v>
      </c>
      <c r="E211" s="189" t="s">
        <v>846</v>
      </c>
      <c r="F211" s="190" t="s">
        <v>847</v>
      </c>
      <c r="G211" s="191" t="s">
        <v>163</v>
      </c>
      <c r="H211" s="192">
        <v>2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40</v>
      </c>
      <c r="O211" s="71"/>
      <c r="P211" s="199">
        <f>O211*H211</f>
        <v>0</v>
      </c>
      <c r="Q211" s="199">
        <v>2.6</v>
      </c>
      <c r="R211" s="199">
        <f>Q211*H211</f>
        <v>5.2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132</v>
      </c>
      <c r="AT211" s="201" t="s">
        <v>129</v>
      </c>
      <c r="AU211" s="201" t="s">
        <v>85</v>
      </c>
      <c r="AY211" s="17" t="s">
        <v>127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" t="s">
        <v>83</v>
      </c>
      <c r="BK211" s="202">
        <f>ROUND(I211*H211,2)</f>
        <v>0</v>
      </c>
      <c r="BL211" s="17" t="s">
        <v>133</v>
      </c>
      <c r="BM211" s="201" t="s">
        <v>848</v>
      </c>
    </row>
    <row r="212" spans="1:65" s="13" customFormat="1" ht="11.25">
      <c r="B212" s="213"/>
      <c r="C212" s="214"/>
      <c r="D212" s="215" t="s">
        <v>220</v>
      </c>
      <c r="E212" s="216" t="s">
        <v>1</v>
      </c>
      <c r="F212" s="217" t="s">
        <v>849</v>
      </c>
      <c r="G212" s="214"/>
      <c r="H212" s="216" t="s">
        <v>1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220</v>
      </c>
      <c r="AU212" s="223" t="s">
        <v>85</v>
      </c>
      <c r="AV212" s="13" t="s">
        <v>83</v>
      </c>
      <c r="AW212" s="13" t="s">
        <v>32</v>
      </c>
      <c r="AX212" s="13" t="s">
        <v>75</v>
      </c>
      <c r="AY212" s="223" t="s">
        <v>127</v>
      </c>
    </row>
    <row r="213" spans="1:65" s="14" customFormat="1" ht="11.25">
      <c r="B213" s="224"/>
      <c r="C213" s="225"/>
      <c r="D213" s="215" t="s">
        <v>220</v>
      </c>
      <c r="E213" s="226" t="s">
        <v>1</v>
      </c>
      <c r="F213" s="227" t="s">
        <v>85</v>
      </c>
      <c r="G213" s="225"/>
      <c r="H213" s="228">
        <v>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220</v>
      </c>
      <c r="AU213" s="234" t="s">
        <v>85</v>
      </c>
      <c r="AV213" s="14" t="s">
        <v>85</v>
      </c>
      <c r="AW213" s="14" t="s">
        <v>32</v>
      </c>
      <c r="AX213" s="14" t="s">
        <v>83</v>
      </c>
      <c r="AY213" s="234" t="s">
        <v>127</v>
      </c>
    </row>
    <row r="214" spans="1:65" s="2" customFormat="1" ht="21.75" customHeight="1">
      <c r="A214" s="34"/>
      <c r="B214" s="35"/>
      <c r="C214" s="188" t="s">
        <v>383</v>
      </c>
      <c r="D214" s="188" t="s">
        <v>129</v>
      </c>
      <c r="E214" s="189" t="s">
        <v>850</v>
      </c>
      <c r="F214" s="190" t="s">
        <v>851</v>
      </c>
      <c r="G214" s="191" t="s">
        <v>163</v>
      </c>
      <c r="H214" s="192">
        <v>14.7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40</v>
      </c>
      <c r="O214" s="71"/>
      <c r="P214" s="199">
        <f>O214*H214</f>
        <v>0</v>
      </c>
      <c r="Q214" s="199">
        <v>2.6700000000000001E-3</v>
      </c>
      <c r="R214" s="199">
        <f>Q214*H214</f>
        <v>3.9248999999999999E-2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132</v>
      </c>
      <c r="AT214" s="201" t="s">
        <v>129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133</v>
      </c>
      <c r="BM214" s="201" t="s">
        <v>852</v>
      </c>
    </row>
    <row r="215" spans="1:65" s="13" customFormat="1" ht="11.25">
      <c r="B215" s="213"/>
      <c r="C215" s="214"/>
      <c r="D215" s="215" t="s">
        <v>220</v>
      </c>
      <c r="E215" s="216" t="s">
        <v>1</v>
      </c>
      <c r="F215" s="217" t="s">
        <v>560</v>
      </c>
      <c r="G215" s="214"/>
      <c r="H215" s="216" t="s">
        <v>1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220</v>
      </c>
      <c r="AU215" s="223" t="s">
        <v>85</v>
      </c>
      <c r="AV215" s="13" t="s">
        <v>83</v>
      </c>
      <c r="AW215" s="13" t="s">
        <v>32</v>
      </c>
      <c r="AX215" s="13" t="s">
        <v>75</v>
      </c>
      <c r="AY215" s="223" t="s">
        <v>127</v>
      </c>
    </row>
    <row r="216" spans="1:65" s="14" customFormat="1" ht="11.25">
      <c r="B216" s="224"/>
      <c r="C216" s="225"/>
      <c r="D216" s="215" t="s">
        <v>220</v>
      </c>
      <c r="E216" s="226" t="s">
        <v>1</v>
      </c>
      <c r="F216" s="227" t="s">
        <v>748</v>
      </c>
      <c r="G216" s="225"/>
      <c r="H216" s="228">
        <v>14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220</v>
      </c>
      <c r="AU216" s="234" t="s">
        <v>85</v>
      </c>
      <c r="AV216" s="14" t="s">
        <v>85</v>
      </c>
      <c r="AW216" s="14" t="s">
        <v>32</v>
      </c>
      <c r="AX216" s="14" t="s">
        <v>83</v>
      </c>
      <c r="AY216" s="234" t="s">
        <v>127</v>
      </c>
    </row>
    <row r="217" spans="1:65" s="14" customFormat="1" ht="11.25">
      <c r="B217" s="224"/>
      <c r="C217" s="225"/>
      <c r="D217" s="215" t="s">
        <v>220</v>
      </c>
      <c r="E217" s="225"/>
      <c r="F217" s="227" t="s">
        <v>853</v>
      </c>
      <c r="G217" s="225"/>
      <c r="H217" s="228">
        <v>14.7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220</v>
      </c>
      <c r="AU217" s="234" t="s">
        <v>85</v>
      </c>
      <c r="AV217" s="14" t="s">
        <v>85</v>
      </c>
      <c r="AW217" s="14" t="s">
        <v>4</v>
      </c>
      <c r="AX217" s="14" t="s">
        <v>83</v>
      </c>
      <c r="AY217" s="234" t="s">
        <v>127</v>
      </c>
    </row>
    <row r="218" spans="1:65" s="2" customFormat="1" ht="24.2" customHeight="1">
      <c r="A218" s="34"/>
      <c r="B218" s="35"/>
      <c r="C218" s="203" t="s">
        <v>387</v>
      </c>
      <c r="D218" s="203" t="s">
        <v>216</v>
      </c>
      <c r="E218" s="204" t="s">
        <v>854</v>
      </c>
      <c r="F218" s="205" t="s">
        <v>855</v>
      </c>
      <c r="G218" s="206" t="s">
        <v>856</v>
      </c>
      <c r="H218" s="207">
        <v>2</v>
      </c>
      <c r="I218" s="208"/>
      <c r="J218" s="209">
        <f>ROUND(I218*H218,2)</f>
        <v>0</v>
      </c>
      <c r="K218" s="210"/>
      <c r="L218" s="39"/>
      <c r="M218" s="211" t="s">
        <v>1</v>
      </c>
      <c r="N218" s="212" t="s">
        <v>40</v>
      </c>
      <c r="O218" s="71"/>
      <c r="P218" s="199">
        <f>O218*H218</f>
        <v>0</v>
      </c>
      <c r="Q218" s="199">
        <v>1E-4</v>
      </c>
      <c r="R218" s="199">
        <f>Q218*H218</f>
        <v>2.0000000000000001E-4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133</v>
      </c>
      <c r="AT218" s="201" t="s">
        <v>216</v>
      </c>
      <c r="AU218" s="201" t="s">
        <v>85</v>
      </c>
      <c r="AY218" s="17" t="s">
        <v>127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83</v>
      </c>
      <c r="BK218" s="202">
        <f>ROUND(I218*H218,2)</f>
        <v>0</v>
      </c>
      <c r="BL218" s="17" t="s">
        <v>133</v>
      </c>
      <c r="BM218" s="201" t="s">
        <v>857</v>
      </c>
    </row>
    <row r="219" spans="1:65" s="13" customFormat="1" ht="11.25">
      <c r="B219" s="213"/>
      <c r="C219" s="214"/>
      <c r="D219" s="215" t="s">
        <v>220</v>
      </c>
      <c r="E219" s="216" t="s">
        <v>1</v>
      </c>
      <c r="F219" s="217" t="s">
        <v>858</v>
      </c>
      <c r="G219" s="214"/>
      <c r="H219" s="216" t="s">
        <v>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220</v>
      </c>
      <c r="AU219" s="223" t="s">
        <v>85</v>
      </c>
      <c r="AV219" s="13" t="s">
        <v>83</v>
      </c>
      <c r="AW219" s="13" t="s">
        <v>32</v>
      </c>
      <c r="AX219" s="13" t="s">
        <v>75</v>
      </c>
      <c r="AY219" s="223" t="s">
        <v>127</v>
      </c>
    </row>
    <row r="220" spans="1:65" s="14" customFormat="1" ht="11.25">
      <c r="B220" s="224"/>
      <c r="C220" s="225"/>
      <c r="D220" s="215" t="s">
        <v>220</v>
      </c>
      <c r="E220" s="226" t="s">
        <v>1</v>
      </c>
      <c r="F220" s="227" t="s">
        <v>85</v>
      </c>
      <c r="G220" s="225"/>
      <c r="H220" s="228">
        <v>2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220</v>
      </c>
      <c r="AU220" s="234" t="s">
        <v>85</v>
      </c>
      <c r="AV220" s="14" t="s">
        <v>85</v>
      </c>
      <c r="AW220" s="14" t="s">
        <v>32</v>
      </c>
      <c r="AX220" s="14" t="s">
        <v>83</v>
      </c>
      <c r="AY220" s="234" t="s">
        <v>127</v>
      </c>
    </row>
    <row r="221" spans="1:65" s="12" customFormat="1" ht="22.9" customHeight="1">
      <c r="B221" s="172"/>
      <c r="C221" s="173"/>
      <c r="D221" s="174" t="s">
        <v>74</v>
      </c>
      <c r="E221" s="186" t="s">
        <v>156</v>
      </c>
      <c r="F221" s="186" t="s">
        <v>583</v>
      </c>
      <c r="G221" s="173"/>
      <c r="H221" s="173"/>
      <c r="I221" s="176"/>
      <c r="J221" s="187">
        <f>BK221</f>
        <v>0</v>
      </c>
      <c r="K221" s="173"/>
      <c r="L221" s="178"/>
      <c r="M221" s="179"/>
      <c r="N221" s="180"/>
      <c r="O221" s="180"/>
      <c r="P221" s="181">
        <f>SUM(P222:P225)</f>
        <v>0</v>
      </c>
      <c r="Q221" s="180"/>
      <c r="R221" s="181">
        <f>SUM(R222:R225)</f>
        <v>1.2600000000000001E-3</v>
      </c>
      <c r="S221" s="180"/>
      <c r="T221" s="182">
        <f>SUM(T222:T225)</f>
        <v>0</v>
      </c>
      <c r="AR221" s="183" t="s">
        <v>83</v>
      </c>
      <c r="AT221" s="184" t="s">
        <v>74</v>
      </c>
      <c r="AU221" s="184" t="s">
        <v>83</v>
      </c>
      <c r="AY221" s="183" t="s">
        <v>127</v>
      </c>
      <c r="BK221" s="185">
        <f>SUM(BK222:BK225)</f>
        <v>0</v>
      </c>
    </row>
    <row r="222" spans="1:65" s="2" customFormat="1" ht="16.5" customHeight="1">
      <c r="A222" s="34"/>
      <c r="B222" s="35"/>
      <c r="C222" s="203" t="s">
        <v>393</v>
      </c>
      <c r="D222" s="203" t="s">
        <v>216</v>
      </c>
      <c r="E222" s="204" t="s">
        <v>859</v>
      </c>
      <c r="F222" s="205" t="s">
        <v>860</v>
      </c>
      <c r="G222" s="206" t="s">
        <v>99</v>
      </c>
      <c r="H222" s="207">
        <v>14</v>
      </c>
      <c r="I222" s="208"/>
      <c r="J222" s="209">
        <f>ROUND(I222*H222,2)</f>
        <v>0</v>
      </c>
      <c r="K222" s="210"/>
      <c r="L222" s="39"/>
      <c r="M222" s="211" t="s">
        <v>1</v>
      </c>
      <c r="N222" s="212" t="s">
        <v>40</v>
      </c>
      <c r="O222" s="71"/>
      <c r="P222" s="199">
        <f>O222*H222</f>
        <v>0</v>
      </c>
      <c r="Q222" s="199">
        <v>9.0000000000000006E-5</v>
      </c>
      <c r="R222" s="199">
        <f>Q222*H222</f>
        <v>1.2600000000000001E-3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133</v>
      </c>
      <c r="AT222" s="201" t="s">
        <v>216</v>
      </c>
      <c r="AU222" s="201" t="s">
        <v>85</v>
      </c>
      <c r="AY222" s="17" t="s">
        <v>127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83</v>
      </c>
      <c r="BK222" s="202">
        <f>ROUND(I222*H222,2)</f>
        <v>0</v>
      </c>
      <c r="BL222" s="17" t="s">
        <v>133</v>
      </c>
      <c r="BM222" s="201" t="s">
        <v>861</v>
      </c>
    </row>
    <row r="223" spans="1:65" s="13" customFormat="1" ht="11.25">
      <c r="B223" s="213"/>
      <c r="C223" s="214"/>
      <c r="D223" s="215" t="s">
        <v>220</v>
      </c>
      <c r="E223" s="216" t="s">
        <v>1</v>
      </c>
      <c r="F223" s="217" t="s">
        <v>858</v>
      </c>
      <c r="G223" s="214"/>
      <c r="H223" s="216" t="s">
        <v>1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220</v>
      </c>
      <c r="AU223" s="223" t="s">
        <v>85</v>
      </c>
      <c r="AV223" s="13" t="s">
        <v>83</v>
      </c>
      <c r="AW223" s="13" t="s">
        <v>32</v>
      </c>
      <c r="AX223" s="13" t="s">
        <v>75</v>
      </c>
      <c r="AY223" s="223" t="s">
        <v>127</v>
      </c>
    </row>
    <row r="224" spans="1:65" s="13" customFormat="1" ht="11.25">
      <c r="B224" s="213"/>
      <c r="C224" s="214"/>
      <c r="D224" s="215" t="s">
        <v>220</v>
      </c>
      <c r="E224" s="216" t="s">
        <v>1</v>
      </c>
      <c r="F224" s="217" t="s">
        <v>862</v>
      </c>
      <c r="G224" s="214"/>
      <c r="H224" s="216" t="s">
        <v>1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220</v>
      </c>
      <c r="AU224" s="223" t="s">
        <v>85</v>
      </c>
      <c r="AV224" s="13" t="s">
        <v>83</v>
      </c>
      <c r="AW224" s="13" t="s">
        <v>32</v>
      </c>
      <c r="AX224" s="13" t="s">
        <v>75</v>
      </c>
      <c r="AY224" s="223" t="s">
        <v>127</v>
      </c>
    </row>
    <row r="225" spans="1:65" s="14" customFormat="1" ht="11.25">
      <c r="B225" s="224"/>
      <c r="C225" s="225"/>
      <c r="D225" s="215" t="s">
        <v>220</v>
      </c>
      <c r="E225" s="226" t="s">
        <v>1</v>
      </c>
      <c r="F225" s="227" t="s">
        <v>748</v>
      </c>
      <c r="G225" s="225"/>
      <c r="H225" s="228">
        <v>14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AT225" s="234" t="s">
        <v>220</v>
      </c>
      <c r="AU225" s="234" t="s">
        <v>85</v>
      </c>
      <c r="AV225" s="14" t="s">
        <v>85</v>
      </c>
      <c r="AW225" s="14" t="s">
        <v>32</v>
      </c>
      <c r="AX225" s="14" t="s">
        <v>83</v>
      </c>
      <c r="AY225" s="234" t="s">
        <v>127</v>
      </c>
    </row>
    <row r="226" spans="1:65" s="12" customFormat="1" ht="22.9" customHeight="1">
      <c r="B226" s="172"/>
      <c r="C226" s="173"/>
      <c r="D226" s="174" t="s">
        <v>74</v>
      </c>
      <c r="E226" s="186" t="s">
        <v>701</v>
      </c>
      <c r="F226" s="186" t="s">
        <v>702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P227</f>
        <v>0</v>
      </c>
      <c r="Q226" s="180"/>
      <c r="R226" s="181">
        <f>R227</f>
        <v>0</v>
      </c>
      <c r="S226" s="180"/>
      <c r="T226" s="182">
        <f>T227</f>
        <v>0</v>
      </c>
      <c r="AR226" s="183" t="s">
        <v>83</v>
      </c>
      <c r="AT226" s="184" t="s">
        <v>74</v>
      </c>
      <c r="AU226" s="184" t="s">
        <v>83</v>
      </c>
      <c r="AY226" s="183" t="s">
        <v>127</v>
      </c>
      <c r="BK226" s="185">
        <f>BK227</f>
        <v>0</v>
      </c>
    </row>
    <row r="227" spans="1:65" s="2" customFormat="1" ht="21.75" customHeight="1">
      <c r="A227" s="34"/>
      <c r="B227" s="35"/>
      <c r="C227" s="203" t="s">
        <v>398</v>
      </c>
      <c r="D227" s="203" t="s">
        <v>216</v>
      </c>
      <c r="E227" s="204" t="s">
        <v>863</v>
      </c>
      <c r="F227" s="205" t="s">
        <v>864</v>
      </c>
      <c r="G227" s="206" t="s">
        <v>390</v>
      </c>
      <c r="H227" s="207">
        <v>103.23099999999999</v>
      </c>
      <c r="I227" s="208"/>
      <c r="J227" s="209">
        <f>ROUND(I227*H227,2)</f>
        <v>0</v>
      </c>
      <c r="K227" s="210"/>
      <c r="L227" s="39"/>
      <c r="M227" s="235" t="s">
        <v>1</v>
      </c>
      <c r="N227" s="236" t="s">
        <v>40</v>
      </c>
      <c r="O227" s="237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133</v>
      </c>
      <c r="AT227" s="201" t="s">
        <v>216</v>
      </c>
      <c r="AU227" s="201" t="s">
        <v>85</v>
      </c>
      <c r="AY227" s="17" t="s">
        <v>127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83</v>
      </c>
      <c r="BK227" s="202">
        <f>ROUND(I227*H227,2)</f>
        <v>0</v>
      </c>
      <c r="BL227" s="17" t="s">
        <v>133</v>
      </c>
      <c r="BM227" s="201" t="s">
        <v>865</v>
      </c>
    </row>
    <row r="228" spans="1:65" s="2" customFormat="1" ht="6.95" customHeight="1">
      <c r="A228" s="3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f261Hy8J4EK9pjYljVlB87bFh1UkHHobh13AkuKPYu0CYdVRNynJfo2o2cDXz2++jhJ10wEHQ0LtfKAylcgL3A==" saltValue="qTHb5n9BZwv0FHR7T9XRrD3c3f6itfEDyDv954EgN2wFgqAz0oqCE3zJgSrrT7ZnP/nfjTipYKgF+MyWjd2GCg==" spinCount="100000" sheet="1" objects="1" scenarios="1" formatColumns="0" formatRows="0" autoFilter="0"/>
  <autoFilter ref="C123:K22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  <c r="AZ2" s="108" t="s">
        <v>866</v>
      </c>
      <c r="BA2" s="108" t="s">
        <v>866</v>
      </c>
      <c r="BB2" s="108" t="s">
        <v>99</v>
      </c>
      <c r="BC2" s="108" t="s">
        <v>867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868</v>
      </c>
      <c r="BA3" s="108" t="s">
        <v>868</v>
      </c>
      <c r="BB3" s="108" t="s">
        <v>99</v>
      </c>
      <c r="BC3" s="108" t="s">
        <v>215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869</v>
      </c>
      <c r="BA4" s="108" t="s">
        <v>869</v>
      </c>
      <c r="BB4" s="108" t="s">
        <v>99</v>
      </c>
      <c r="BC4" s="108" t="s">
        <v>870</v>
      </c>
      <c r="BD4" s="108" t="s">
        <v>85</v>
      </c>
    </row>
    <row r="5" spans="1:56" s="1" customFormat="1" ht="6.95" customHeight="1">
      <c r="B5" s="20"/>
      <c r="L5" s="20"/>
      <c r="AZ5" s="108" t="s">
        <v>871</v>
      </c>
      <c r="BA5" s="108" t="s">
        <v>871</v>
      </c>
      <c r="BB5" s="108" t="s">
        <v>99</v>
      </c>
      <c r="BC5" s="108" t="s">
        <v>872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873</v>
      </c>
      <c r="BA6" s="108" t="s">
        <v>873</v>
      </c>
      <c r="BB6" s="108" t="s">
        <v>99</v>
      </c>
      <c r="BC6" s="108" t="s">
        <v>874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49 - 53, p. p. č. 654/46, k. ú. Zábřeh nad Odrou</v>
      </c>
      <c r="F7" s="310"/>
      <c r="G7" s="310"/>
      <c r="H7" s="310"/>
      <c r="L7" s="20"/>
      <c r="AZ7" s="108" t="s">
        <v>875</v>
      </c>
      <c r="BA7" s="108" t="s">
        <v>875</v>
      </c>
      <c r="BB7" s="108" t="s">
        <v>99</v>
      </c>
      <c r="BC7" s="108" t="s">
        <v>874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242</v>
      </c>
      <c r="BA8" s="108" t="s">
        <v>242</v>
      </c>
      <c r="BB8" s="108" t="s">
        <v>99</v>
      </c>
      <c r="BC8" s="108" t="s">
        <v>876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877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878</v>
      </c>
      <c r="BA9" s="108" t="s">
        <v>878</v>
      </c>
      <c r="BB9" s="108" t="s">
        <v>99</v>
      </c>
      <c r="BC9" s="108" t="s">
        <v>169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879</v>
      </c>
      <c r="BA10" s="108" t="s">
        <v>879</v>
      </c>
      <c r="BB10" s="108" t="s">
        <v>99</v>
      </c>
      <c r="BC10" s="108" t="s">
        <v>876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880</v>
      </c>
      <c r="BA11" s="108" t="s">
        <v>880</v>
      </c>
      <c r="BB11" s="108" t="s">
        <v>99</v>
      </c>
      <c r="BC11" s="108" t="s">
        <v>383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14. 4. 2018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881</v>
      </c>
      <c r="BA12" s="108" t="s">
        <v>881</v>
      </c>
      <c r="BB12" s="108" t="s">
        <v>99</v>
      </c>
      <c r="BC12" s="108" t="s">
        <v>872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ROUND((SUM(BE124:BE260)),  2)</f>
        <v>0</v>
      </c>
      <c r="G33" s="34"/>
      <c r="H33" s="34"/>
      <c r="I33" s="125">
        <v>0.21</v>
      </c>
      <c r="J33" s="124">
        <f>ROUND(((SUM(BE124:BE260))*I33),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ROUND((SUM(BF124:BF260)),  2)</f>
        <v>0</v>
      </c>
      <c r="G34" s="34"/>
      <c r="H34" s="34"/>
      <c r="I34" s="125">
        <v>0.15</v>
      </c>
      <c r="J34" s="124">
        <f>ROUND(((SUM(BF124:BF260))*I34),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ROUND((SUM(BG124:BG260)),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ROUND((SUM(BH124:BH260)),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ROUND((SUM(BI124:BI260)),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49 - 53,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003 - SO 401 VEŘEJNÉ OSVĚTLENÍ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Čujkovova 49 - 53</v>
      </c>
      <c r="G89" s="36"/>
      <c r="H89" s="36"/>
      <c r="I89" s="29" t="s">
        <v>22</v>
      </c>
      <c r="J89" s="66" t="str">
        <f>IF(J12="","",J12)</f>
        <v>14. 4. 2018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756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9" customFormat="1" ht="24.95" customHeight="1">
      <c r="B99" s="148"/>
      <c r="C99" s="149"/>
      <c r="D99" s="150" t="s">
        <v>882</v>
      </c>
      <c r="E99" s="151"/>
      <c r="F99" s="151"/>
      <c r="G99" s="151"/>
      <c r="H99" s="151"/>
      <c r="I99" s="151"/>
      <c r="J99" s="152">
        <f>J131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883</v>
      </c>
      <c r="E100" s="157"/>
      <c r="F100" s="157"/>
      <c r="G100" s="157"/>
      <c r="H100" s="157"/>
      <c r="I100" s="157"/>
      <c r="J100" s="158">
        <f>J132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884</v>
      </c>
      <c r="E101" s="157"/>
      <c r="F101" s="157"/>
      <c r="G101" s="157"/>
      <c r="H101" s="157"/>
      <c r="I101" s="157"/>
      <c r="J101" s="158">
        <f>J146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276</v>
      </c>
      <c r="E102" s="151"/>
      <c r="F102" s="151"/>
      <c r="G102" s="151"/>
      <c r="H102" s="151"/>
      <c r="I102" s="151"/>
      <c r="J102" s="152">
        <f>J148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885</v>
      </c>
      <c r="E103" s="157"/>
      <c r="F103" s="157"/>
      <c r="G103" s="157"/>
      <c r="H103" s="157"/>
      <c r="I103" s="157"/>
      <c r="J103" s="158">
        <f>J149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277</v>
      </c>
      <c r="E104" s="157"/>
      <c r="F104" s="157"/>
      <c r="G104" s="157"/>
      <c r="H104" s="157"/>
      <c r="I104" s="157"/>
      <c r="J104" s="158">
        <f>J210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16" t="str">
        <f>E7</f>
        <v>Vybudování parkovacích stání na ul. Čujkovova 49 - 53, p. p. č. 654/46, k. ú. Zábřeh nad Odrou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003 - SO 401 VEŘEJNÉ OSVĚTLENÍ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ul. Čujkovova 49 - 53</v>
      </c>
      <c r="G118" s="36"/>
      <c r="H118" s="36"/>
      <c r="I118" s="29" t="s">
        <v>22</v>
      </c>
      <c r="J118" s="66" t="str">
        <f>IF(J12="","",J12)</f>
        <v>14. 4. 2018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112</v>
      </c>
      <c r="D123" s="163" t="s">
        <v>60</v>
      </c>
      <c r="E123" s="163" t="s">
        <v>56</v>
      </c>
      <c r="F123" s="163" t="s">
        <v>57</v>
      </c>
      <c r="G123" s="163" t="s">
        <v>113</v>
      </c>
      <c r="H123" s="163" t="s">
        <v>114</v>
      </c>
      <c r="I123" s="163" t="s">
        <v>115</v>
      </c>
      <c r="J123" s="164" t="s">
        <v>106</v>
      </c>
      <c r="K123" s="165" t="s">
        <v>116</v>
      </c>
      <c r="L123" s="166"/>
      <c r="M123" s="75" t="s">
        <v>1</v>
      </c>
      <c r="N123" s="76" t="s">
        <v>39</v>
      </c>
      <c r="O123" s="76" t="s">
        <v>117</v>
      </c>
      <c r="P123" s="76" t="s">
        <v>118</v>
      </c>
      <c r="Q123" s="76" t="s">
        <v>119</v>
      </c>
      <c r="R123" s="76" t="s">
        <v>120</v>
      </c>
      <c r="S123" s="76" t="s">
        <v>121</v>
      </c>
      <c r="T123" s="77" t="s">
        <v>122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123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P125+P131+P148</f>
        <v>0</v>
      </c>
      <c r="Q124" s="79"/>
      <c r="R124" s="169">
        <f>R125+R131+R148</f>
        <v>16.249283999999999</v>
      </c>
      <c r="S124" s="79"/>
      <c r="T124" s="170">
        <f>T125+T131+T148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108</v>
      </c>
      <c r="BK124" s="171">
        <f>BK125+BK131+BK148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124</v>
      </c>
      <c r="F125" s="175" t="s">
        <v>125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</f>
        <v>0</v>
      </c>
      <c r="Q125" s="180"/>
      <c r="R125" s="181">
        <f>R126</f>
        <v>0</v>
      </c>
      <c r="S125" s="180"/>
      <c r="T125" s="182">
        <f>T126</f>
        <v>0</v>
      </c>
      <c r="AR125" s="183" t="s">
        <v>83</v>
      </c>
      <c r="AT125" s="184" t="s">
        <v>74</v>
      </c>
      <c r="AU125" s="184" t="s">
        <v>75</v>
      </c>
      <c r="AY125" s="183" t="s">
        <v>127</v>
      </c>
      <c r="BK125" s="185">
        <f>BK126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132</v>
      </c>
      <c r="F126" s="186" t="s">
        <v>839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SUM(P127:P130)</f>
        <v>0</v>
      </c>
      <c r="Q126" s="180"/>
      <c r="R126" s="181">
        <f>SUM(R127:R130)</f>
        <v>0</v>
      </c>
      <c r="S126" s="180"/>
      <c r="T126" s="182">
        <f>SUM(T127:T130)</f>
        <v>0</v>
      </c>
      <c r="AR126" s="183" t="s">
        <v>83</v>
      </c>
      <c r="AT126" s="184" t="s">
        <v>74</v>
      </c>
      <c r="AU126" s="184" t="s">
        <v>83</v>
      </c>
      <c r="AY126" s="183" t="s">
        <v>127</v>
      </c>
      <c r="BK126" s="185">
        <f>SUM(BK127:BK130)</f>
        <v>0</v>
      </c>
    </row>
    <row r="127" spans="1:65" s="2" customFormat="1" ht="24.2" customHeight="1">
      <c r="A127" s="34"/>
      <c r="B127" s="35"/>
      <c r="C127" s="203" t="s">
        <v>83</v>
      </c>
      <c r="D127" s="203" t="s">
        <v>216</v>
      </c>
      <c r="E127" s="204" t="s">
        <v>886</v>
      </c>
      <c r="F127" s="205" t="s">
        <v>887</v>
      </c>
      <c r="G127" s="206" t="s">
        <v>243</v>
      </c>
      <c r="H127" s="207">
        <v>1.5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888</v>
      </c>
    </row>
    <row r="128" spans="1:65" s="13" customFormat="1" ht="11.25">
      <c r="B128" s="213"/>
      <c r="C128" s="214"/>
      <c r="D128" s="215" t="s">
        <v>220</v>
      </c>
      <c r="E128" s="216" t="s">
        <v>1</v>
      </c>
      <c r="F128" s="217" t="s">
        <v>889</v>
      </c>
      <c r="G128" s="214"/>
      <c r="H128" s="216" t="s">
        <v>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220</v>
      </c>
      <c r="AU128" s="223" t="s">
        <v>85</v>
      </c>
      <c r="AV128" s="13" t="s">
        <v>83</v>
      </c>
      <c r="AW128" s="13" t="s">
        <v>32</v>
      </c>
      <c r="AX128" s="13" t="s">
        <v>75</v>
      </c>
      <c r="AY128" s="223" t="s">
        <v>127</v>
      </c>
    </row>
    <row r="129" spans="1:65" s="13" customFormat="1" ht="11.25">
      <c r="B129" s="213"/>
      <c r="C129" s="214"/>
      <c r="D129" s="215" t="s">
        <v>220</v>
      </c>
      <c r="E129" s="216" t="s">
        <v>1</v>
      </c>
      <c r="F129" s="217" t="s">
        <v>890</v>
      </c>
      <c r="G129" s="214"/>
      <c r="H129" s="216" t="s">
        <v>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220</v>
      </c>
      <c r="AU129" s="223" t="s">
        <v>85</v>
      </c>
      <c r="AV129" s="13" t="s">
        <v>83</v>
      </c>
      <c r="AW129" s="13" t="s">
        <v>32</v>
      </c>
      <c r="AX129" s="13" t="s">
        <v>75</v>
      </c>
      <c r="AY129" s="223" t="s">
        <v>127</v>
      </c>
    </row>
    <row r="130" spans="1:65" s="14" customFormat="1" ht="11.25">
      <c r="B130" s="224"/>
      <c r="C130" s="225"/>
      <c r="D130" s="215" t="s">
        <v>220</v>
      </c>
      <c r="E130" s="226" t="s">
        <v>1</v>
      </c>
      <c r="F130" s="227" t="s">
        <v>891</v>
      </c>
      <c r="G130" s="225"/>
      <c r="H130" s="228">
        <v>1.5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220</v>
      </c>
      <c r="AU130" s="234" t="s">
        <v>85</v>
      </c>
      <c r="AV130" s="14" t="s">
        <v>85</v>
      </c>
      <c r="AW130" s="14" t="s">
        <v>32</v>
      </c>
      <c r="AX130" s="14" t="s">
        <v>83</v>
      </c>
      <c r="AY130" s="234" t="s">
        <v>127</v>
      </c>
    </row>
    <row r="131" spans="1:65" s="12" customFormat="1" ht="25.9" customHeight="1">
      <c r="B131" s="172"/>
      <c r="C131" s="173"/>
      <c r="D131" s="174" t="s">
        <v>74</v>
      </c>
      <c r="E131" s="175" t="s">
        <v>892</v>
      </c>
      <c r="F131" s="175" t="s">
        <v>893</v>
      </c>
      <c r="G131" s="173"/>
      <c r="H131" s="173"/>
      <c r="I131" s="176"/>
      <c r="J131" s="177">
        <f>BK131</f>
        <v>0</v>
      </c>
      <c r="K131" s="173"/>
      <c r="L131" s="178"/>
      <c r="M131" s="179"/>
      <c r="N131" s="180"/>
      <c r="O131" s="180"/>
      <c r="P131" s="181">
        <f>P132+P146</f>
        <v>0</v>
      </c>
      <c r="Q131" s="180"/>
      <c r="R131" s="181">
        <f>R132+R146</f>
        <v>4.1999999999999996E-4</v>
      </c>
      <c r="S131" s="180"/>
      <c r="T131" s="182">
        <f>T132+T146</f>
        <v>0</v>
      </c>
      <c r="AR131" s="183" t="s">
        <v>85</v>
      </c>
      <c r="AT131" s="184" t="s">
        <v>74</v>
      </c>
      <c r="AU131" s="184" t="s">
        <v>75</v>
      </c>
      <c r="AY131" s="183" t="s">
        <v>127</v>
      </c>
      <c r="BK131" s="185">
        <f>BK132+BK146</f>
        <v>0</v>
      </c>
    </row>
    <row r="132" spans="1:65" s="12" customFormat="1" ht="22.9" customHeight="1">
      <c r="B132" s="172"/>
      <c r="C132" s="173"/>
      <c r="D132" s="174" t="s">
        <v>74</v>
      </c>
      <c r="E132" s="186" t="s">
        <v>894</v>
      </c>
      <c r="F132" s="186" t="s">
        <v>895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SUM(P133:P145)</f>
        <v>0</v>
      </c>
      <c r="Q132" s="180"/>
      <c r="R132" s="181">
        <f>SUM(R133:R145)</f>
        <v>4.1999999999999996E-4</v>
      </c>
      <c r="S132" s="180"/>
      <c r="T132" s="182">
        <f>SUM(T133:T145)</f>
        <v>0</v>
      </c>
      <c r="AR132" s="183" t="s">
        <v>85</v>
      </c>
      <c r="AT132" s="184" t="s">
        <v>74</v>
      </c>
      <c r="AU132" s="184" t="s">
        <v>83</v>
      </c>
      <c r="AY132" s="183" t="s">
        <v>127</v>
      </c>
      <c r="BK132" s="185">
        <f>SUM(BK133:BK145)</f>
        <v>0</v>
      </c>
    </row>
    <row r="133" spans="1:65" s="2" customFormat="1" ht="24.2" customHeight="1">
      <c r="A133" s="34"/>
      <c r="B133" s="35"/>
      <c r="C133" s="203" t="s">
        <v>85</v>
      </c>
      <c r="D133" s="203" t="s">
        <v>216</v>
      </c>
      <c r="E133" s="204" t="s">
        <v>896</v>
      </c>
      <c r="F133" s="205" t="s">
        <v>897</v>
      </c>
      <c r="G133" s="206" t="s">
        <v>99</v>
      </c>
      <c r="H133" s="207">
        <v>101.9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184</v>
      </c>
      <c r="AT133" s="201" t="s">
        <v>216</v>
      </c>
      <c r="AU133" s="201" t="s">
        <v>85</v>
      </c>
      <c r="AY133" s="17" t="s">
        <v>127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184</v>
      </c>
      <c r="BM133" s="201" t="s">
        <v>898</v>
      </c>
    </row>
    <row r="134" spans="1:65" s="14" customFormat="1" ht="11.25">
      <c r="B134" s="224"/>
      <c r="C134" s="225"/>
      <c r="D134" s="215" t="s">
        <v>220</v>
      </c>
      <c r="E134" s="226" t="s">
        <v>1</v>
      </c>
      <c r="F134" s="227" t="s">
        <v>899</v>
      </c>
      <c r="G134" s="225"/>
      <c r="H134" s="228">
        <v>101.9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220</v>
      </c>
      <c r="AU134" s="234" t="s">
        <v>85</v>
      </c>
      <c r="AV134" s="14" t="s">
        <v>85</v>
      </c>
      <c r="AW134" s="14" t="s">
        <v>32</v>
      </c>
      <c r="AX134" s="14" t="s">
        <v>83</v>
      </c>
      <c r="AY134" s="234" t="s">
        <v>127</v>
      </c>
    </row>
    <row r="135" spans="1:65" s="2" customFormat="1" ht="21.75" customHeight="1">
      <c r="A135" s="34"/>
      <c r="B135" s="35"/>
      <c r="C135" s="203" t="s">
        <v>137</v>
      </c>
      <c r="D135" s="203" t="s">
        <v>216</v>
      </c>
      <c r="E135" s="204" t="s">
        <v>900</v>
      </c>
      <c r="F135" s="205" t="s">
        <v>901</v>
      </c>
      <c r="G135" s="206" t="s">
        <v>163</v>
      </c>
      <c r="H135" s="207">
        <v>2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184</v>
      </c>
      <c r="AT135" s="201" t="s">
        <v>216</v>
      </c>
      <c r="AU135" s="201" t="s">
        <v>85</v>
      </c>
      <c r="AY135" s="17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184</v>
      </c>
      <c r="BM135" s="201" t="s">
        <v>902</v>
      </c>
    </row>
    <row r="136" spans="1:65" s="13" customFormat="1" ht="11.25">
      <c r="B136" s="213"/>
      <c r="C136" s="214"/>
      <c r="D136" s="215" t="s">
        <v>220</v>
      </c>
      <c r="E136" s="216" t="s">
        <v>1</v>
      </c>
      <c r="F136" s="217" t="s">
        <v>903</v>
      </c>
      <c r="G136" s="214"/>
      <c r="H136" s="216" t="s">
        <v>1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220</v>
      </c>
      <c r="AU136" s="223" t="s">
        <v>85</v>
      </c>
      <c r="AV136" s="13" t="s">
        <v>83</v>
      </c>
      <c r="AW136" s="13" t="s">
        <v>32</v>
      </c>
      <c r="AX136" s="13" t="s">
        <v>75</v>
      </c>
      <c r="AY136" s="223" t="s">
        <v>127</v>
      </c>
    </row>
    <row r="137" spans="1:65" s="14" customFormat="1" ht="11.25">
      <c r="B137" s="224"/>
      <c r="C137" s="225"/>
      <c r="D137" s="215" t="s">
        <v>220</v>
      </c>
      <c r="E137" s="226" t="s">
        <v>1</v>
      </c>
      <c r="F137" s="227" t="s">
        <v>85</v>
      </c>
      <c r="G137" s="225"/>
      <c r="H137" s="228">
        <v>2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220</v>
      </c>
      <c r="AU137" s="234" t="s">
        <v>85</v>
      </c>
      <c r="AV137" s="14" t="s">
        <v>85</v>
      </c>
      <c r="AW137" s="14" t="s">
        <v>32</v>
      </c>
      <c r="AX137" s="14" t="s">
        <v>75</v>
      </c>
      <c r="AY137" s="234" t="s">
        <v>127</v>
      </c>
    </row>
    <row r="138" spans="1:65" s="15" customFormat="1" ht="11.25">
      <c r="B138" s="240"/>
      <c r="C138" s="241"/>
      <c r="D138" s="215" t="s">
        <v>220</v>
      </c>
      <c r="E138" s="242" t="s">
        <v>1</v>
      </c>
      <c r="F138" s="243" t="s">
        <v>319</v>
      </c>
      <c r="G138" s="241"/>
      <c r="H138" s="244">
        <v>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220</v>
      </c>
      <c r="AU138" s="250" t="s">
        <v>85</v>
      </c>
      <c r="AV138" s="15" t="s">
        <v>133</v>
      </c>
      <c r="AW138" s="15" t="s">
        <v>32</v>
      </c>
      <c r="AX138" s="15" t="s">
        <v>83</v>
      </c>
      <c r="AY138" s="250" t="s">
        <v>127</v>
      </c>
    </row>
    <row r="139" spans="1:65" s="2" customFormat="1" ht="16.5" customHeight="1">
      <c r="A139" s="34"/>
      <c r="B139" s="35"/>
      <c r="C139" s="203" t="s">
        <v>133</v>
      </c>
      <c r="D139" s="203" t="s">
        <v>216</v>
      </c>
      <c r="E139" s="204" t="s">
        <v>904</v>
      </c>
      <c r="F139" s="205" t="s">
        <v>905</v>
      </c>
      <c r="G139" s="206" t="s">
        <v>163</v>
      </c>
      <c r="H139" s="207">
        <v>3</v>
      </c>
      <c r="I139" s="208"/>
      <c r="J139" s="209">
        <f>ROUND(I139*H139,2)</f>
        <v>0</v>
      </c>
      <c r="K139" s="210"/>
      <c r="L139" s="39"/>
      <c r="M139" s="211" t="s">
        <v>1</v>
      </c>
      <c r="N139" s="212" t="s">
        <v>40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184</v>
      </c>
      <c r="AT139" s="201" t="s">
        <v>216</v>
      </c>
      <c r="AU139" s="201" t="s">
        <v>85</v>
      </c>
      <c r="AY139" s="17" t="s">
        <v>127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184</v>
      </c>
      <c r="BM139" s="201" t="s">
        <v>906</v>
      </c>
    </row>
    <row r="140" spans="1:65" s="13" customFormat="1" ht="11.25">
      <c r="B140" s="213"/>
      <c r="C140" s="214"/>
      <c r="D140" s="215" t="s">
        <v>220</v>
      </c>
      <c r="E140" s="216" t="s">
        <v>1</v>
      </c>
      <c r="F140" s="217" t="s">
        <v>903</v>
      </c>
      <c r="G140" s="214"/>
      <c r="H140" s="216" t="s">
        <v>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220</v>
      </c>
      <c r="AU140" s="223" t="s">
        <v>85</v>
      </c>
      <c r="AV140" s="13" t="s">
        <v>83</v>
      </c>
      <c r="AW140" s="13" t="s">
        <v>32</v>
      </c>
      <c r="AX140" s="13" t="s">
        <v>75</v>
      </c>
      <c r="AY140" s="223" t="s">
        <v>127</v>
      </c>
    </row>
    <row r="141" spans="1:65" s="14" customFormat="1" ht="11.25">
      <c r="B141" s="224"/>
      <c r="C141" s="225"/>
      <c r="D141" s="215" t="s">
        <v>220</v>
      </c>
      <c r="E141" s="226" t="s">
        <v>1</v>
      </c>
      <c r="F141" s="227" t="s">
        <v>907</v>
      </c>
      <c r="G141" s="225"/>
      <c r="H141" s="228">
        <v>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83</v>
      </c>
      <c r="AY141" s="234" t="s">
        <v>127</v>
      </c>
    </row>
    <row r="142" spans="1:65" s="2" customFormat="1" ht="16.5" customHeight="1">
      <c r="A142" s="34"/>
      <c r="B142" s="35"/>
      <c r="C142" s="188" t="s">
        <v>126</v>
      </c>
      <c r="D142" s="188" t="s">
        <v>129</v>
      </c>
      <c r="E142" s="189" t="s">
        <v>908</v>
      </c>
      <c r="F142" s="190" t="s">
        <v>909</v>
      </c>
      <c r="G142" s="191" t="s">
        <v>163</v>
      </c>
      <c r="H142" s="192">
        <v>1</v>
      </c>
      <c r="I142" s="193"/>
      <c r="J142" s="194">
        <f>ROUND(I142*H142,2)</f>
        <v>0</v>
      </c>
      <c r="K142" s="195"/>
      <c r="L142" s="196"/>
      <c r="M142" s="197" t="s">
        <v>1</v>
      </c>
      <c r="N142" s="198" t="s">
        <v>40</v>
      </c>
      <c r="O142" s="71"/>
      <c r="P142" s="199">
        <f>O142*H142</f>
        <v>0</v>
      </c>
      <c r="Q142" s="199">
        <v>1.2E-4</v>
      </c>
      <c r="R142" s="199">
        <f>Q142*H142</f>
        <v>1.2E-4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408</v>
      </c>
      <c r="AT142" s="201" t="s">
        <v>129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184</v>
      </c>
      <c r="BM142" s="201" t="s">
        <v>910</v>
      </c>
    </row>
    <row r="143" spans="1:65" s="2" customFormat="1" ht="16.5" customHeight="1">
      <c r="A143" s="34"/>
      <c r="B143" s="35"/>
      <c r="C143" s="188" t="s">
        <v>145</v>
      </c>
      <c r="D143" s="188" t="s">
        <v>129</v>
      </c>
      <c r="E143" s="189" t="s">
        <v>911</v>
      </c>
      <c r="F143" s="190" t="s">
        <v>912</v>
      </c>
      <c r="G143" s="191" t="s">
        <v>163</v>
      </c>
      <c r="H143" s="192">
        <v>2</v>
      </c>
      <c r="I143" s="193"/>
      <c r="J143" s="194">
        <f>ROUND(I143*H143,2)</f>
        <v>0</v>
      </c>
      <c r="K143" s="195"/>
      <c r="L143" s="196"/>
      <c r="M143" s="197" t="s">
        <v>1</v>
      </c>
      <c r="N143" s="198" t="s">
        <v>40</v>
      </c>
      <c r="O143" s="71"/>
      <c r="P143" s="199">
        <f>O143*H143</f>
        <v>0</v>
      </c>
      <c r="Q143" s="199">
        <v>1.4999999999999999E-4</v>
      </c>
      <c r="R143" s="199">
        <f>Q143*H143</f>
        <v>2.9999999999999997E-4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408</v>
      </c>
      <c r="AT143" s="201" t="s">
        <v>129</v>
      </c>
      <c r="AU143" s="201" t="s">
        <v>85</v>
      </c>
      <c r="AY143" s="17" t="s">
        <v>127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184</v>
      </c>
      <c r="BM143" s="201" t="s">
        <v>913</v>
      </c>
    </row>
    <row r="144" spans="1:65" s="2" customFormat="1" ht="24.2" customHeight="1">
      <c r="A144" s="34"/>
      <c r="B144" s="35"/>
      <c r="C144" s="203" t="s">
        <v>149</v>
      </c>
      <c r="D144" s="203" t="s">
        <v>216</v>
      </c>
      <c r="E144" s="204" t="s">
        <v>914</v>
      </c>
      <c r="F144" s="205" t="s">
        <v>915</v>
      </c>
      <c r="G144" s="206" t="s">
        <v>163</v>
      </c>
      <c r="H144" s="207">
        <v>1</v>
      </c>
      <c r="I144" s="208"/>
      <c r="J144" s="209">
        <f>ROUND(I144*H144,2)</f>
        <v>0</v>
      </c>
      <c r="K144" s="210"/>
      <c r="L144" s="39"/>
      <c r="M144" s="211" t="s">
        <v>1</v>
      </c>
      <c r="N144" s="212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184</v>
      </c>
      <c r="AT144" s="201" t="s">
        <v>216</v>
      </c>
      <c r="AU144" s="201" t="s">
        <v>85</v>
      </c>
      <c r="AY144" s="17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184</v>
      </c>
      <c r="BM144" s="201" t="s">
        <v>916</v>
      </c>
    </row>
    <row r="145" spans="1:65" s="2" customFormat="1" ht="16.5" customHeight="1">
      <c r="A145" s="34"/>
      <c r="B145" s="35"/>
      <c r="C145" s="203" t="s">
        <v>132</v>
      </c>
      <c r="D145" s="203" t="s">
        <v>216</v>
      </c>
      <c r="E145" s="204" t="s">
        <v>917</v>
      </c>
      <c r="F145" s="205" t="s">
        <v>918</v>
      </c>
      <c r="G145" s="206" t="s">
        <v>919</v>
      </c>
      <c r="H145" s="207">
        <v>1</v>
      </c>
      <c r="I145" s="208"/>
      <c r="J145" s="209">
        <f>ROUND(I145*H145,2)</f>
        <v>0</v>
      </c>
      <c r="K145" s="210"/>
      <c r="L145" s="39"/>
      <c r="M145" s="211" t="s">
        <v>1</v>
      </c>
      <c r="N145" s="212" t="s">
        <v>40</v>
      </c>
      <c r="O145" s="7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184</v>
      </c>
      <c r="AT145" s="201" t="s">
        <v>216</v>
      </c>
      <c r="AU145" s="201" t="s">
        <v>85</v>
      </c>
      <c r="AY145" s="17" t="s">
        <v>127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83</v>
      </c>
      <c r="BK145" s="202">
        <f>ROUND(I145*H145,2)</f>
        <v>0</v>
      </c>
      <c r="BL145" s="17" t="s">
        <v>184</v>
      </c>
      <c r="BM145" s="201" t="s">
        <v>920</v>
      </c>
    </row>
    <row r="146" spans="1:65" s="12" customFormat="1" ht="22.9" customHeight="1">
      <c r="B146" s="172"/>
      <c r="C146" s="173"/>
      <c r="D146" s="174" t="s">
        <v>74</v>
      </c>
      <c r="E146" s="186" t="s">
        <v>921</v>
      </c>
      <c r="F146" s="186" t="s">
        <v>922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P147</f>
        <v>0</v>
      </c>
      <c r="Q146" s="180"/>
      <c r="R146" s="181">
        <f>R147</f>
        <v>0</v>
      </c>
      <c r="S146" s="180"/>
      <c r="T146" s="182">
        <f>T147</f>
        <v>0</v>
      </c>
      <c r="AR146" s="183" t="s">
        <v>85</v>
      </c>
      <c r="AT146" s="184" t="s">
        <v>74</v>
      </c>
      <c r="AU146" s="184" t="s">
        <v>83</v>
      </c>
      <c r="AY146" s="183" t="s">
        <v>127</v>
      </c>
      <c r="BK146" s="185">
        <f>BK147</f>
        <v>0</v>
      </c>
    </row>
    <row r="147" spans="1:65" s="2" customFormat="1" ht="24.2" customHeight="1">
      <c r="A147" s="34"/>
      <c r="B147" s="35"/>
      <c r="C147" s="203" t="s">
        <v>156</v>
      </c>
      <c r="D147" s="203" t="s">
        <v>216</v>
      </c>
      <c r="E147" s="204" t="s">
        <v>923</v>
      </c>
      <c r="F147" s="205" t="s">
        <v>924</v>
      </c>
      <c r="G147" s="206" t="s">
        <v>163</v>
      </c>
      <c r="H147" s="207">
        <v>2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184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184</v>
      </c>
      <c r="BM147" s="201" t="s">
        <v>925</v>
      </c>
    </row>
    <row r="148" spans="1:65" s="12" customFormat="1" ht="25.9" customHeight="1">
      <c r="B148" s="172"/>
      <c r="C148" s="173"/>
      <c r="D148" s="174" t="s">
        <v>74</v>
      </c>
      <c r="E148" s="175" t="s">
        <v>129</v>
      </c>
      <c r="F148" s="175" t="s">
        <v>707</v>
      </c>
      <c r="G148" s="173"/>
      <c r="H148" s="173"/>
      <c r="I148" s="176"/>
      <c r="J148" s="177">
        <f>BK148</f>
        <v>0</v>
      </c>
      <c r="K148" s="173"/>
      <c r="L148" s="178"/>
      <c r="M148" s="179"/>
      <c r="N148" s="180"/>
      <c r="O148" s="180"/>
      <c r="P148" s="181">
        <f>P149+P210</f>
        <v>0</v>
      </c>
      <c r="Q148" s="180"/>
      <c r="R148" s="181">
        <f>R149+R210</f>
        <v>16.248864000000001</v>
      </c>
      <c r="S148" s="180"/>
      <c r="T148" s="182">
        <f>T149+T210</f>
        <v>0</v>
      </c>
      <c r="AR148" s="183" t="s">
        <v>137</v>
      </c>
      <c r="AT148" s="184" t="s">
        <v>74</v>
      </c>
      <c r="AU148" s="184" t="s">
        <v>75</v>
      </c>
      <c r="AY148" s="183" t="s">
        <v>127</v>
      </c>
      <c r="BK148" s="185">
        <f>BK149+BK210</f>
        <v>0</v>
      </c>
    </row>
    <row r="149" spans="1:65" s="12" customFormat="1" ht="22.9" customHeight="1">
      <c r="B149" s="172"/>
      <c r="C149" s="173"/>
      <c r="D149" s="174" t="s">
        <v>74</v>
      </c>
      <c r="E149" s="186" t="s">
        <v>926</v>
      </c>
      <c r="F149" s="186" t="s">
        <v>927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SUM(P150:P209)</f>
        <v>0</v>
      </c>
      <c r="Q149" s="180"/>
      <c r="R149" s="181">
        <f>SUM(R150:R209)</f>
        <v>0.18009285</v>
      </c>
      <c r="S149" s="180"/>
      <c r="T149" s="182">
        <f>SUM(T150:T209)</f>
        <v>0</v>
      </c>
      <c r="AR149" s="183" t="s">
        <v>137</v>
      </c>
      <c r="AT149" s="184" t="s">
        <v>74</v>
      </c>
      <c r="AU149" s="184" t="s">
        <v>83</v>
      </c>
      <c r="AY149" s="183" t="s">
        <v>127</v>
      </c>
      <c r="BK149" s="185">
        <f>SUM(BK150:BK209)</f>
        <v>0</v>
      </c>
    </row>
    <row r="150" spans="1:65" s="2" customFormat="1" ht="16.5" customHeight="1">
      <c r="A150" s="34"/>
      <c r="B150" s="35"/>
      <c r="C150" s="203" t="s">
        <v>160</v>
      </c>
      <c r="D150" s="203" t="s">
        <v>216</v>
      </c>
      <c r="E150" s="204" t="s">
        <v>928</v>
      </c>
      <c r="F150" s="205" t="s">
        <v>929</v>
      </c>
      <c r="G150" s="206" t="s">
        <v>99</v>
      </c>
      <c r="H150" s="207">
        <v>56.7</v>
      </c>
      <c r="I150" s="208"/>
      <c r="J150" s="209">
        <f>ROUND(I150*H150,2)</f>
        <v>0</v>
      </c>
      <c r="K150" s="210"/>
      <c r="L150" s="39"/>
      <c r="M150" s="211" t="s">
        <v>1</v>
      </c>
      <c r="N150" s="212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556</v>
      </c>
      <c r="AT150" s="201" t="s">
        <v>216</v>
      </c>
      <c r="AU150" s="201" t="s">
        <v>85</v>
      </c>
      <c r="AY150" s="17" t="s">
        <v>127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556</v>
      </c>
      <c r="BM150" s="201" t="s">
        <v>930</v>
      </c>
    </row>
    <row r="151" spans="1:65" s="14" customFormat="1" ht="11.25">
      <c r="B151" s="224"/>
      <c r="C151" s="225"/>
      <c r="D151" s="215" t="s">
        <v>220</v>
      </c>
      <c r="E151" s="226" t="s">
        <v>871</v>
      </c>
      <c r="F151" s="227" t="s">
        <v>931</v>
      </c>
      <c r="G151" s="225"/>
      <c r="H151" s="228">
        <v>56.7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220</v>
      </c>
      <c r="AU151" s="234" t="s">
        <v>85</v>
      </c>
      <c r="AV151" s="14" t="s">
        <v>85</v>
      </c>
      <c r="AW151" s="14" t="s">
        <v>32</v>
      </c>
      <c r="AX151" s="14" t="s">
        <v>83</v>
      </c>
      <c r="AY151" s="234" t="s">
        <v>127</v>
      </c>
    </row>
    <row r="152" spans="1:65" s="2" customFormat="1" ht="24.2" customHeight="1">
      <c r="A152" s="34"/>
      <c r="B152" s="35"/>
      <c r="C152" s="188" t="s">
        <v>165</v>
      </c>
      <c r="D152" s="188" t="s">
        <v>129</v>
      </c>
      <c r="E152" s="189" t="s">
        <v>932</v>
      </c>
      <c r="F152" s="190" t="s">
        <v>933</v>
      </c>
      <c r="G152" s="191" t="s">
        <v>163</v>
      </c>
      <c r="H152" s="192">
        <v>6</v>
      </c>
      <c r="I152" s="193"/>
      <c r="J152" s="194">
        <f>ROUND(I152*H152,2)</f>
        <v>0</v>
      </c>
      <c r="K152" s="195"/>
      <c r="L152" s="196"/>
      <c r="M152" s="197" t="s">
        <v>1</v>
      </c>
      <c r="N152" s="198" t="s">
        <v>40</v>
      </c>
      <c r="O152" s="71"/>
      <c r="P152" s="199">
        <f>O152*H152</f>
        <v>0</v>
      </c>
      <c r="Q152" s="199">
        <v>8.0999999999999996E-3</v>
      </c>
      <c r="R152" s="199">
        <f>Q152*H152</f>
        <v>4.8599999999999997E-2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934</v>
      </c>
      <c r="AT152" s="201" t="s">
        <v>129</v>
      </c>
      <c r="AU152" s="201" t="s">
        <v>85</v>
      </c>
      <c r="AY152" s="17" t="s">
        <v>127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83</v>
      </c>
      <c r="BK152" s="202">
        <f>ROUND(I152*H152,2)</f>
        <v>0</v>
      </c>
      <c r="BL152" s="17" t="s">
        <v>556</v>
      </c>
      <c r="BM152" s="201" t="s">
        <v>935</v>
      </c>
    </row>
    <row r="153" spans="1:65" s="14" customFormat="1" ht="11.25">
      <c r="B153" s="224"/>
      <c r="C153" s="225"/>
      <c r="D153" s="215" t="s">
        <v>220</v>
      </c>
      <c r="E153" s="226" t="s">
        <v>1</v>
      </c>
      <c r="F153" s="227" t="s">
        <v>145</v>
      </c>
      <c r="G153" s="225"/>
      <c r="H153" s="228">
        <v>6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220</v>
      </c>
      <c r="AU153" s="234" t="s">
        <v>85</v>
      </c>
      <c r="AV153" s="14" t="s">
        <v>85</v>
      </c>
      <c r="AW153" s="14" t="s">
        <v>32</v>
      </c>
      <c r="AX153" s="14" t="s">
        <v>83</v>
      </c>
      <c r="AY153" s="234" t="s">
        <v>127</v>
      </c>
    </row>
    <row r="154" spans="1:65" s="2" customFormat="1" ht="21.75" customHeight="1">
      <c r="A154" s="34"/>
      <c r="B154" s="35"/>
      <c r="C154" s="188" t="s">
        <v>169</v>
      </c>
      <c r="D154" s="188" t="s">
        <v>129</v>
      </c>
      <c r="E154" s="189" t="s">
        <v>936</v>
      </c>
      <c r="F154" s="190" t="s">
        <v>937</v>
      </c>
      <c r="G154" s="191" t="s">
        <v>99</v>
      </c>
      <c r="H154" s="192">
        <v>62.37</v>
      </c>
      <c r="I154" s="193"/>
      <c r="J154" s="194">
        <f>ROUND(I154*H154,2)</f>
        <v>0</v>
      </c>
      <c r="K154" s="195"/>
      <c r="L154" s="196"/>
      <c r="M154" s="197" t="s">
        <v>1</v>
      </c>
      <c r="N154" s="198" t="s">
        <v>40</v>
      </c>
      <c r="O154" s="71"/>
      <c r="P154" s="199">
        <f>O154*H154</f>
        <v>0</v>
      </c>
      <c r="Q154" s="199">
        <v>2.0000000000000002E-5</v>
      </c>
      <c r="R154" s="199">
        <f>Q154*H154</f>
        <v>1.2474000000000001E-3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724</v>
      </c>
      <c r="AT154" s="201" t="s">
        <v>129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724</v>
      </c>
      <c r="BM154" s="201" t="s">
        <v>938</v>
      </c>
    </row>
    <row r="155" spans="1:65" s="13" customFormat="1" ht="11.25">
      <c r="B155" s="213"/>
      <c r="C155" s="214"/>
      <c r="D155" s="215" t="s">
        <v>220</v>
      </c>
      <c r="E155" s="216" t="s">
        <v>1</v>
      </c>
      <c r="F155" s="217" t="s">
        <v>726</v>
      </c>
      <c r="G155" s="214"/>
      <c r="H155" s="216" t="s">
        <v>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220</v>
      </c>
      <c r="AU155" s="223" t="s">
        <v>85</v>
      </c>
      <c r="AV155" s="13" t="s">
        <v>83</v>
      </c>
      <c r="AW155" s="13" t="s">
        <v>32</v>
      </c>
      <c r="AX155" s="13" t="s">
        <v>75</v>
      </c>
      <c r="AY155" s="223" t="s">
        <v>127</v>
      </c>
    </row>
    <row r="156" spans="1:65" s="14" customFormat="1" ht="11.25">
      <c r="B156" s="224"/>
      <c r="C156" s="225"/>
      <c r="D156" s="215" t="s">
        <v>220</v>
      </c>
      <c r="E156" s="226" t="s">
        <v>1</v>
      </c>
      <c r="F156" s="227" t="s">
        <v>871</v>
      </c>
      <c r="G156" s="225"/>
      <c r="H156" s="228">
        <v>56.7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220</v>
      </c>
      <c r="AU156" s="234" t="s">
        <v>85</v>
      </c>
      <c r="AV156" s="14" t="s">
        <v>85</v>
      </c>
      <c r="AW156" s="14" t="s">
        <v>32</v>
      </c>
      <c r="AX156" s="14" t="s">
        <v>83</v>
      </c>
      <c r="AY156" s="234" t="s">
        <v>127</v>
      </c>
    </row>
    <row r="157" spans="1:65" s="14" customFormat="1" ht="11.25">
      <c r="B157" s="224"/>
      <c r="C157" s="225"/>
      <c r="D157" s="215" t="s">
        <v>220</v>
      </c>
      <c r="E157" s="225"/>
      <c r="F157" s="227" t="s">
        <v>939</v>
      </c>
      <c r="G157" s="225"/>
      <c r="H157" s="228">
        <v>62.37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220</v>
      </c>
      <c r="AU157" s="234" t="s">
        <v>85</v>
      </c>
      <c r="AV157" s="14" t="s">
        <v>85</v>
      </c>
      <c r="AW157" s="14" t="s">
        <v>4</v>
      </c>
      <c r="AX157" s="14" t="s">
        <v>83</v>
      </c>
      <c r="AY157" s="234" t="s">
        <v>127</v>
      </c>
    </row>
    <row r="158" spans="1:65" s="2" customFormat="1" ht="16.5" customHeight="1">
      <c r="A158" s="34"/>
      <c r="B158" s="35"/>
      <c r="C158" s="203" t="s">
        <v>173</v>
      </c>
      <c r="D158" s="203" t="s">
        <v>216</v>
      </c>
      <c r="E158" s="204" t="s">
        <v>940</v>
      </c>
      <c r="F158" s="205" t="s">
        <v>941</v>
      </c>
      <c r="G158" s="206" t="s">
        <v>163</v>
      </c>
      <c r="H158" s="207">
        <v>1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556</v>
      </c>
      <c r="AT158" s="201" t="s">
        <v>216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556</v>
      </c>
      <c r="BM158" s="201" t="s">
        <v>942</v>
      </c>
    </row>
    <row r="159" spans="1:65" s="2" customFormat="1" ht="16.5" customHeight="1">
      <c r="A159" s="34"/>
      <c r="B159" s="35"/>
      <c r="C159" s="203" t="s">
        <v>177</v>
      </c>
      <c r="D159" s="203" t="s">
        <v>216</v>
      </c>
      <c r="E159" s="204" t="s">
        <v>943</v>
      </c>
      <c r="F159" s="205" t="s">
        <v>944</v>
      </c>
      <c r="G159" s="206" t="s">
        <v>163</v>
      </c>
      <c r="H159" s="207">
        <v>1</v>
      </c>
      <c r="I159" s="208"/>
      <c r="J159" s="209">
        <f>ROUND(I159*H159,2)</f>
        <v>0</v>
      </c>
      <c r="K159" s="210"/>
      <c r="L159" s="39"/>
      <c r="M159" s="211" t="s">
        <v>1</v>
      </c>
      <c r="N159" s="212" t="s">
        <v>40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556</v>
      </c>
      <c r="AT159" s="201" t="s">
        <v>216</v>
      </c>
      <c r="AU159" s="201" t="s">
        <v>85</v>
      </c>
      <c r="AY159" s="17" t="s">
        <v>127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556</v>
      </c>
      <c r="BM159" s="201" t="s">
        <v>945</v>
      </c>
    </row>
    <row r="160" spans="1:65" s="2" customFormat="1" ht="16.5" customHeight="1">
      <c r="A160" s="34"/>
      <c r="B160" s="35"/>
      <c r="C160" s="188" t="s">
        <v>8</v>
      </c>
      <c r="D160" s="188" t="s">
        <v>129</v>
      </c>
      <c r="E160" s="189" t="s">
        <v>946</v>
      </c>
      <c r="F160" s="190" t="s">
        <v>947</v>
      </c>
      <c r="G160" s="191" t="s">
        <v>163</v>
      </c>
      <c r="H160" s="192">
        <v>2</v>
      </c>
      <c r="I160" s="193"/>
      <c r="J160" s="194">
        <f>ROUND(I160*H160,2)</f>
        <v>0</v>
      </c>
      <c r="K160" s="195"/>
      <c r="L160" s="196"/>
      <c r="M160" s="197" t="s">
        <v>1</v>
      </c>
      <c r="N160" s="198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934</v>
      </c>
      <c r="AT160" s="201" t="s">
        <v>129</v>
      </c>
      <c r="AU160" s="201" t="s">
        <v>85</v>
      </c>
      <c r="AY160" s="17" t="s">
        <v>127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556</v>
      </c>
      <c r="BM160" s="201" t="s">
        <v>948</v>
      </c>
    </row>
    <row r="161" spans="1:65" s="2" customFormat="1" ht="16.5" customHeight="1">
      <c r="A161" s="34"/>
      <c r="B161" s="35"/>
      <c r="C161" s="188" t="s">
        <v>184</v>
      </c>
      <c r="D161" s="188" t="s">
        <v>129</v>
      </c>
      <c r="E161" s="189" t="s">
        <v>949</v>
      </c>
      <c r="F161" s="190" t="s">
        <v>950</v>
      </c>
      <c r="G161" s="191" t="s">
        <v>99</v>
      </c>
      <c r="H161" s="192">
        <v>66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40</v>
      </c>
      <c r="O161" s="7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934</v>
      </c>
      <c r="AT161" s="201" t="s">
        <v>129</v>
      </c>
      <c r="AU161" s="201" t="s">
        <v>85</v>
      </c>
      <c r="AY161" s="17" t="s">
        <v>127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83</v>
      </c>
      <c r="BK161" s="202">
        <f>ROUND(I161*H161,2)</f>
        <v>0</v>
      </c>
      <c r="BL161" s="17" t="s">
        <v>556</v>
      </c>
      <c r="BM161" s="201" t="s">
        <v>951</v>
      </c>
    </row>
    <row r="162" spans="1:65" s="13" customFormat="1" ht="11.25">
      <c r="B162" s="213"/>
      <c r="C162" s="214"/>
      <c r="D162" s="215" t="s">
        <v>220</v>
      </c>
      <c r="E162" s="216" t="s">
        <v>1</v>
      </c>
      <c r="F162" s="217" t="s">
        <v>903</v>
      </c>
      <c r="G162" s="214"/>
      <c r="H162" s="216" t="s">
        <v>1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220</v>
      </c>
      <c r="AU162" s="223" t="s">
        <v>85</v>
      </c>
      <c r="AV162" s="13" t="s">
        <v>83</v>
      </c>
      <c r="AW162" s="13" t="s">
        <v>32</v>
      </c>
      <c r="AX162" s="13" t="s">
        <v>75</v>
      </c>
      <c r="AY162" s="223" t="s">
        <v>127</v>
      </c>
    </row>
    <row r="163" spans="1:65" s="14" customFormat="1" ht="11.25">
      <c r="B163" s="224"/>
      <c r="C163" s="225"/>
      <c r="D163" s="215" t="s">
        <v>220</v>
      </c>
      <c r="E163" s="226" t="s">
        <v>1</v>
      </c>
      <c r="F163" s="227" t="s">
        <v>952</v>
      </c>
      <c r="G163" s="225"/>
      <c r="H163" s="228">
        <v>66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220</v>
      </c>
      <c r="AU163" s="234" t="s">
        <v>85</v>
      </c>
      <c r="AV163" s="14" t="s">
        <v>85</v>
      </c>
      <c r="AW163" s="14" t="s">
        <v>32</v>
      </c>
      <c r="AX163" s="14" t="s">
        <v>83</v>
      </c>
      <c r="AY163" s="234" t="s">
        <v>127</v>
      </c>
    </row>
    <row r="164" spans="1:65" s="2" customFormat="1" ht="16.5" customHeight="1">
      <c r="A164" s="34"/>
      <c r="B164" s="35"/>
      <c r="C164" s="188" t="s">
        <v>188</v>
      </c>
      <c r="D164" s="188" t="s">
        <v>129</v>
      </c>
      <c r="E164" s="189" t="s">
        <v>953</v>
      </c>
      <c r="F164" s="190" t="s">
        <v>954</v>
      </c>
      <c r="G164" s="191" t="s">
        <v>131</v>
      </c>
      <c r="H164" s="192">
        <v>1</v>
      </c>
      <c r="I164" s="193"/>
      <c r="J164" s="194">
        <f t="shared" ref="J164:J172" si="0">ROUND(I164*H164,2)</f>
        <v>0</v>
      </c>
      <c r="K164" s="195"/>
      <c r="L164" s="196"/>
      <c r="M164" s="197" t="s">
        <v>1</v>
      </c>
      <c r="N164" s="198" t="s">
        <v>40</v>
      </c>
      <c r="O164" s="71"/>
      <c r="P164" s="199">
        <f t="shared" ref="P164:P172" si="1">O164*H164</f>
        <v>0</v>
      </c>
      <c r="Q164" s="199">
        <v>0</v>
      </c>
      <c r="R164" s="199">
        <f t="shared" ref="R164:R172" si="2">Q164*H164</f>
        <v>0</v>
      </c>
      <c r="S164" s="199">
        <v>0</v>
      </c>
      <c r="T164" s="200">
        <f t="shared" ref="T164:T172" si="3"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934</v>
      </c>
      <c r="AT164" s="201" t="s">
        <v>129</v>
      </c>
      <c r="AU164" s="201" t="s">
        <v>85</v>
      </c>
      <c r="AY164" s="17" t="s">
        <v>127</v>
      </c>
      <c r="BE164" s="202">
        <f t="shared" ref="BE164:BE172" si="4">IF(N164="základní",J164,0)</f>
        <v>0</v>
      </c>
      <c r="BF164" s="202">
        <f t="shared" ref="BF164:BF172" si="5">IF(N164="snížená",J164,0)</f>
        <v>0</v>
      </c>
      <c r="BG164" s="202">
        <f t="shared" ref="BG164:BG172" si="6">IF(N164="zákl. přenesená",J164,0)</f>
        <v>0</v>
      </c>
      <c r="BH164" s="202">
        <f t="shared" ref="BH164:BH172" si="7">IF(N164="sníž. přenesená",J164,0)</f>
        <v>0</v>
      </c>
      <c r="BI164" s="202">
        <f t="shared" ref="BI164:BI172" si="8">IF(N164="nulová",J164,0)</f>
        <v>0</v>
      </c>
      <c r="BJ164" s="17" t="s">
        <v>83</v>
      </c>
      <c r="BK164" s="202">
        <f t="shared" ref="BK164:BK172" si="9">ROUND(I164*H164,2)</f>
        <v>0</v>
      </c>
      <c r="BL164" s="17" t="s">
        <v>556</v>
      </c>
      <c r="BM164" s="201" t="s">
        <v>955</v>
      </c>
    </row>
    <row r="165" spans="1:65" s="2" customFormat="1" ht="21.75" customHeight="1">
      <c r="A165" s="34"/>
      <c r="B165" s="35"/>
      <c r="C165" s="188" t="s">
        <v>192</v>
      </c>
      <c r="D165" s="188" t="s">
        <v>129</v>
      </c>
      <c r="E165" s="189" t="s">
        <v>956</v>
      </c>
      <c r="F165" s="190" t="s">
        <v>957</v>
      </c>
      <c r="G165" s="191" t="s">
        <v>131</v>
      </c>
      <c r="H165" s="192">
        <v>1</v>
      </c>
      <c r="I165" s="193"/>
      <c r="J165" s="194">
        <f t="shared" si="0"/>
        <v>0</v>
      </c>
      <c r="K165" s="195"/>
      <c r="L165" s="196"/>
      <c r="M165" s="197" t="s">
        <v>1</v>
      </c>
      <c r="N165" s="198" t="s">
        <v>40</v>
      </c>
      <c r="O165" s="71"/>
      <c r="P165" s="199">
        <f t="shared" si="1"/>
        <v>0</v>
      </c>
      <c r="Q165" s="199">
        <v>0</v>
      </c>
      <c r="R165" s="199">
        <f t="shared" si="2"/>
        <v>0</v>
      </c>
      <c r="S165" s="199">
        <v>0</v>
      </c>
      <c r="T165" s="200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934</v>
      </c>
      <c r="AT165" s="201" t="s">
        <v>129</v>
      </c>
      <c r="AU165" s="201" t="s">
        <v>85</v>
      </c>
      <c r="AY165" s="17" t="s">
        <v>127</v>
      </c>
      <c r="BE165" s="202">
        <f t="shared" si="4"/>
        <v>0</v>
      </c>
      <c r="BF165" s="202">
        <f t="shared" si="5"/>
        <v>0</v>
      </c>
      <c r="BG165" s="202">
        <f t="shared" si="6"/>
        <v>0</v>
      </c>
      <c r="BH165" s="202">
        <f t="shared" si="7"/>
        <v>0</v>
      </c>
      <c r="BI165" s="202">
        <f t="shared" si="8"/>
        <v>0</v>
      </c>
      <c r="BJ165" s="17" t="s">
        <v>83</v>
      </c>
      <c r="BK165" s="202">
        <f t="shared" si="9"/>
        <v>0</v>
      </c>
      <c r="BL165" s="17" t="s">
        <v>556</v>
      </c>
      <c r="BM165" s="201" t="s">
        <v>958</v>
      </c>
    </row>
    <row r="166" spans="1:65" s="2" customFormat="1" ht="24.2" customHeight="1">
      <c r="A166" s="34"/>
      <c r="B166" s="35"/>
      <c r="C166" s="203" t="s">
        <v>196</v>
      </c>
      <c r="D166" s="203" t="s">
        <v>216</v>
      </c>
      <c r="E166" s="204" t="s">
        <v>959</v>
      </c>
      <c r="F166" s="205" t="s">
        <v>960</v>
      </c>
      <c r="G166" s="206" t="s">
        <v>163</v>
      </c>
      <c r="H166" s="207">
        <v>1</v>
      </c>
      <c r="I166" s="208"/>
      <c r="J166" s="209">
        <f t="shared" si="0"/>
        <v>0</v>
      </c>
      <c r="K166" s="210"/>
      <c r="L166" s="39"/>
      <c r="M166" s="211" t="s">
        <v>1</v>
      </c>
      <c r="N166" s="212" t="s">
        <v>40</v>
      </c>
      <c r="O166" s="71"/>
      <c r="P166" s="199">
        <f t="shared" si="1"/>
        <v>0</v>
      </c>
      <c r="Q166" s="199">
        <v>0</v>
      </c>
      <c r="R166" s="199">
        <f t="shared" si="2"/>
        <v>0</v>
      </c>
      <c r="S166" s="199">
        <v>0</v>
      </c>
      <c r="T166" s="200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556</v>
      </c>
      <c r="AT166" s="201" t="s">
        <v>216</v>
      </c>
      <c r="AU166" s="201" t="s">
        <v>85</v>
      </c>
      <c r="AY166" s="17" t="s">
        <v>127</v>
      </c>
      <c r="BE166" s="202">
        <f t="shared" si="4"/>
        <v>0</v>
      </c>
      <c r="BF166" s="202">
        <f t="shared" si="5"/>
        <v>0</v>
      </c>
      <c r="BG166" s="202">
        <f t="shared" si="6"/>
        <v>0</v>
      </c>
      <c r="BH166" s="202">
        <f t="shared" si="7"/>
        <v>0</v>
      </c>
      <c r="BI166" s="202">
        <f t="shared" si="8"/>
        <v>0</v>
      </c>
      <c r="BJ166" s="17" t="s">
        <v>83</v>
      </c>
      <c r="BK166" s="202">
        <f t="shared" si="9"/>
        <v>0</v>
      </c>
      <c r="BL166" s="17" t="s">
        <v>556</v>
      </c>
      <c r="BM166" s="201" t="s">
        <v>961</v>
      </c>
    </row>
    <row r="167" spans="1:65" s="2" customFormat="1" ht="16.5" customHeight="1">
      <c r="A167" s="34"/>
      <c r="B167" s="35"/>
      <c r="C167" s="188" t="s">
        <v>200</v>
      </c>
      <c r="D167" s="188" t="s">
        <v>129</v>
      </c>
      <c r="E167" s="189" t="s">
        <v>962</v>
      </c>
      <c r="F167" s="190" t="s">
        <v>963</v>
      </c>
      <c r="G167" s="191" t="s">
        <v>163</v>
      </c>
      <c r="H167" s="192">
        <v>1</v>
      </c>
      <c r="I167" s="193"/>
      <c r="J167" s="194">
        <f t="shared" si="0"/>
        <v>0</v>
      </c>
      <c r="K167" s="195"/>
      <c r="L167" s="196"/>
      <c r="M167" s="197" t="s">
        <v>1</v>
      </c>
      <c r="N167" s="198" t="s">
        <v>40</v>
      </c>
      <c r="O167" s="71"/>
      <c r="P167" s="199">
        <f t="shared" si="1"/>
        <v>0</v>
      </c>
      <c r="Q167" s="199">
        <v>0</v>
      </c>
      <c r="R167" s="199">
        <f t="shared" si="2"/>
        <v>0</v>
      </c>
      <c r="S167" s="199">
        <v>0</v>
      </c>
      <c r="T167" s="200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934</v>
      </c>
      <c r="AT167" s="201" t="s">
        <v>129</v>
      </c>
      <c r="AU167" s="201" t="s">
        <v>85</v>
      </c>
      <c r="AY167" s="17" t="s">
        <v>127</v>
      </c>
      <c r="BE167" s="202">
        <f t="shared" si="4"/>
        <v>0</v>
      </c>
      <c r="BF167" s="202">
        <f t="shared" si="5"/>
        <v>0</v>
      </c>
      <c r="BG167" s="202">
        <f t="shared" si="6"/>
        <v>0</v>
      </c>
      <c r="BH167" s="202">
        <f t="shared" si="7"/>
        <v>0</v>
      </c>
      <c r="BI167" s="202">
        <f t="shared" si="8"/>
        <v>0</v>
      </c>
      <c r="BJ167" s="17" t="s">
        <v>83</v>
      </c>
      <c r="BK167" s="202">
        <f t="shared" si="9"/>
        <v>0</v>
      </c>
      <c r="BL167" s="17" t="s">
        <v>556</v>
      </c>
      <c r="BM167" s="201" t="s">
        <v>964</v>
      </c>
    </row>
    <row r="168" spans="1:65" s="2" customFormat="1" ht="24.2" customHeight="1">
      <c r="A168" s="34"/>
      <c r="B168" s="35"/>
      <c r="C168" s="203" t="s">
        <v>7</v>
      </c>
      <c r="D168" s="203" t="s">
        <v>216</v>
      </c>
      <c r="E168" s="204" t="s">
        <v>965</v>
      </c>
      <c r="F168" s="205" t="s">
        <v>966</v>
      </c>
      <c r="G168" s="206" t="s">
        <v>163</v>
      </c>
      <c r="H168" s="207">
        <v>1</v>
      </c>
      <c r="I168" s="208"/>
      <c r="J168" s="209">
        <f t="shared" si="0"/>
        <v>0</v>
      </c>
      <c r="K168" s="210"/>
      <c r="L168" s="39"/>
      <c r="M168" s="211" t="s">
        <v>1</v>
      </c>
      <c r="N168" s="212" t="s">
        <v>40</v>
      </c>
      <c r="O168" s="71"/>
      <c r="P168" s="199">
        <f t="shared" si="1"/>
        <v>0</v>
      </c>
      <c r="Q168" s="199">
        <v>0</v>
      </c>
      <c r="R168" s="199">
        <f t="shared" si="2"/>
        <v>0</v>
      </c>
      <c r="S168" s="199">
        <v>0</v>
      </c>
      <c r="T168" s="200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556</v>
      </c>
      <c r="AT168" s="201" t="s">
        <v>216</v>
      </c>
      <c r="AU168" s="201" t="s">
        <v>85</v>
      </c>
      <c r="AY168" s="17" t="s">
        <v>127</v>
      </c>
      <c r="BE168" s="202">
        <f t="shared" si="4"/>
        <v>0</v>
      </c>
      <c r="BF168" s="202">
        <f t="shared" si="5"/>
        <v>0</v>
      </c>
      <c r="BG168" s="202">
        <f t="shared" si="6"/>
        <v>0</v>
      </c>
      <c r="BH168" s="202">
        <f t="shared" si="7"/>
        <v>0</v>
      </c>
      <c r="BI168" s="202">
        <f t="shared" si="8"/>
        <v>0</v>
      </c>
      <c r="BJ168" s="17" t="s">
        <v>83</v>
      </c>
      <c r="BK168" s="202">
        <f t="shared" si="9"/>
        <v>0</v>
      </c>
      <c r="BL168" s="17" t="s">
        <v>556</v>
      </c>
      <c r="BM168" s="201" t="s">
        <v>967</v>
      </c>
    </row>
    <row r="169" spans="1:65" s="2" customFormat="1" ht="16.5" customHeight="1">
      <c r="A169" s="34"/>
      <c r="B169" s="35"/>
      <c r="C169" s="188" t="s">
        <v>207</v>
      </c>
      <c r="D169" s="188" t="s">
        <v>129</v>
      </c>
      <c r="E169" s="189" t="s">
        <v>968</v>
      </c>
      <c r="F169" s="190" t="s">
        <v>969</v>
      </c>
      <c r="G169" s="191" t="s">
        <v>163</v>
      </c>
      <c r="H169" s="192">
        <v>1</v>
      </c>
      <c r="I169" s="193"/>
      <c r="J169" s="194">
        <f t="shared" si="0"/>
        <v>0</v>
      </c>
      <c r="K169" s="195"/>
      <c r="L169" s="196"/>
      <c r="M169" s="197" t="s">
        <v>1</v>
      </c>
      <c r="N169" s="198" t="s">
        <v>40</v>
      </c>
      <c r="O169" s="71"/>
      <c r="P169" s="199">
        <f t="shared" si="1"/>
        <v>0</v>
      </c>
      <c r="Q169" s="199">
        <v>0</v>
      </c>
      <c r="R169" s="199">
        <f t="shared" si="2"/>
        <v>0</v>
      </c>
      <c r="S169" s="199">
        <v>0</v>
      </c>
      <c r="T169" s="200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934</v>
      </c>
      <c r="AT169" s="201" t="s">
        <v>129</v>
      </c>
      <c r="AU169" s="201" t="s">
        <v>85</v>
      </c>
      <c r="AY169" s="17" t="s">
        <v>127</v>
      </c>
      <c r="BE169" s="202">
        <f t="shared" si="4"/>
        <v>0</v>
      </c>
      <c r="BF169" s="202">
        <f t="shared" si="5"/>
        <v>0</v>
      </c>
      <c r="BG169" s="202">
        <f t="shared" si="6"/>
        <v>0</v>
      </c>
      <c r="BH169" s="202">
        <f t="shared" si="7"/>
        <v>0</v>
      </c>
      <c r="BI169" s="202">
        <f t="shared" si="8"/>
        <v>0</v>
      </c>
      <c r="BJ169" s="17" t="s">
        <v>83</v>
      </c>
      <c r="BK169" s="202">
        <f t="shared" si="9"/>
        <v>0</v>
      </c>
      <c r="BL169" s="17" t="s">
        <v>556</v>
      </c>
      <c r="BM169" s="201" t="s">
        <v>970</v>
      </c>
    </row>
    <row r="170" spans="1:65" s="2" customFormat="1" ht="16.5" customHeight="1">
      <c r="A170" s="34"/>
      <c r="B170" s="35"/>
      <c r="C170" s="203" t="s">
        <v>211</v>
      </c>
      <c r="D170" s="203" t="s">
        <v>216</v>
      </c>
      <c r="E170" s="204" t="s">
        <v>971</v>
      </c>
      <c r="F170" s="205" t="s">
        <v>972</v>
      </c>
      <c r="G170" s="206" t="s">
        <v>163</v>
      </c>
      <c r="H170" s="207">
        <v>2</v>
      </c>
      <c r="I170" s="208"/>
      <c r="J170" s="209">
        <f t="shared" si="0"/>
        <v>0</v>
      </c>
      <c r="K170" s="210"/>
      <c r="L170" s="39"/>
      <c r="M170" s="211" t="s">
        <v>1</v>
      </c>
      <c r="N170" s="212" t="s">
        <v>40</v>
      </c>
      <c r="O170" s="71"/>
      <c r="P170" s="199">
        <f t="shared" si="1"/>
        <v>0</v>
      </c>
      <c r="Q170" s="199">
        <v>0</v>
      </c>
      <c r="R170" s="199">
        <f t="shared" si="2"/>
        <v>0</v>
      </c>
      <c r="S170" s="199">
        <v>0</v>
      </c>
      <c r="T170" s="200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556</v>
      </c>
      <c r="AT170" s="201" t="s">
        <v>216</v>
      </c>
      <c r="AU170" s="201" t="s">
        <v>85</v>
      </c>
      <c r="AY170" s="17" t="s">
        <v>127</v>
      </c>
      <c r="BE170" s="202">
        <f t="shared" si="4"/>
        <v>0</v>
      </c>
      <c r="BF170" s="202">
        <f t="shared" si="5"/>
        <v>0</v>
      </c>
      <c r="BG170" s="202">
        <f t="shared" si="6"/>
        <v>0</v>
      </c>
      <c r="BH170" s="202">
        <f t="shared" si="7"/>
        <v>0</v>
      </c>
      <c r="BI170" s="202">
        <f t="shared" si="8"/>
        <v>0</v>
      </c>
      <c r="BJ170" s="17" t="s">
        <v>83</v>
      </c>
      <c r="BK170" s="202">
        <f t="shared" si="9"/>
        <v>0</v>
      </c>
      <c r="BL170" s="17" t="s">
        <v>556</v>
      </c>
      <c r="BM170" s="201" t="s">
        <v>973</v>
      </c>
    </row>
    <row r="171" spans="1:65" s="2" customFormat="1" ht="24.2" customHeight="1">
      <c r="A171" s="34"/>
      <c r="B171" s="35"/>
      <c r="C171" s="188" t="s">
        <v>215</v>
      </c>
      <c r="D171" s="188" t="s">
        <v>129</v>
      </c>
      <c r="E171" s="189" t="s">
        <v>974</v>
      </c>
      <c r="F171" s="190" t="s">
        <v>975</v>
      </c>
      <c r="G171" s="191" t="s">
        <v>976</v>
      </c>
      <c r="H171" s="192">
        <v>2</v>
      </c>
      <c r="I171" s="193"/>
      <c r="J171" s="194">
        <f t="shared" si="0"/>
        <v>0</v>
      </c>
      <c r="K171" s="195"/>
      <c r="L171" s="196"/>
      <c r="M171" s="197" t="s">
        <v>1</v>
      </c>
      <c r="N171" s="198" t="s">
        <v>40</v>
      </c>
      <c r="O171" s="71"/>
      <c r="P171" s="199">
        <f t="shared" si="1"/>
        <v>0</v>
      </c>
      <c r="Q171" s="199">
        <v>0</v>
      </c>
      <c r="R171" s="199">
        <f t="shared" si="2"/>
        <v>0</v>
      </c>
      <c r="S171" s="199">
        <v>0</v>
      </c>
      <c r="T171" s="200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934</v>
      </c>
      <c r="AT171" s="201" t="s">
        <v>129</v>
      </c>
      <c r="AU171" s="201" t="s">
        <v>85</v>
      </c>
      <c r="AY171" s="17" t="s">
        <v>127</v>
      </c>
      <c r="BE171" s="202">
        <f t="shared" si="4"/>
        <v>0</v>
      </c>
      <c r="BF171" s="202">
        <f t="shared" si="5"/>
        <v>0</v>
      </c>
      <c r="BG171" s="202">
        <f t="shared" si="6"/>
        <v>0</v>
      </c>
      <c r="BH171" s="202">
        <f t="shared" si="7"/>
        <v>0</v>
      </c>
      <c r="BI171" s="202">
        <f t="shared" si="8"/>
        <v>0</v>
      </c>
      <c r="BJ171" s="17" t="s">
        <v>83</v>
      </c>
      <c r="BK171" s="202">
        <f t="shared" si="9"/>
        <v>0</v>
      </c>
      <c r="BL171" s="17" t="s">
        <v>556</v>
      </c>
      <c r="BM171" s="201" t="s">
        <v>977</v>
      </c>
    </row>
    <row r="172" spans="1:65" s="2" customFormat="1" ht="33" customHeight="1">
      <c r="A172" s="34"/>
      <c r="B172" s="35"/>
      <c r="C172" s="203" t="s">
        <v>222</v>
      </c>
      <c r="D172" s="203" t="s">
        <v>216</v>
      </c>
      <c r="E172" s="204" t="s">
        <v>978</v>
      </c>
      <c r="F172" s="205" t="s">
        <v>979</v>
      </c>
      <c r="G172" s="206" t="s">
        <v>99</v>
      </c>
      <c r="H172" s="207">
        <v>56.7</v>
      </c>
      <c r="I172" s="208"/>
      <c r="J172" s="209">
        <f t="shared" si="0"/>
        <v>0</v>
      </c>
      <c r="K172" s="210"/>
      <c r="L172" s="39"/>
      <c r="M172" s="211" t="s">
        <v>1</v>
      </c>
      <c r="N172" s="212" t="s">
        <v>40</v>
      </c>
      <c r="O172" s="71"/>
      <c r="P172" s="199">
        <f t="shared" si="1"/>
        <v>0</v>
      </c>
      <c r="Q172" s="199">
        <v>0</v>
      </c>
      <c r="R172" s="199">
        <f t="shared" si="2"/>
        <v>0</v>
      </c>
      <c r="S172" s="199">
        <v>0</v>
      </c>
      <c r="T172" s="200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556</v>
      </c>
      <c r="AT172" s="201" t="s">
        <v>216</v>
      </c>
      <c r="AU172" s="201" t="s">
        <v>85</v>
      </c>
      <c r="AY172" s="17" t="s">
        <v>127</v>
      </c>
      <c r="BE172" s="202">
        <f t="shared" si="4"/>
        <v>0</v>
      </c>
      <c r="BF172" s="202">
        <f t="shared" si="5"/>
        <v>0</v>
      </c>
      <c r="BG172" s="202">
        <f t="shared" si="6"/>
        <v>0</v>
      </c>
      <c r="BH172" s="202">
        <f t="shared" si="7"/>
        <v>0</v>
      </c>
      <c r="BI172" s="202">
        <f t="shared" si="8"/>
        <v>0</v>
      </c>
      <c r="BJ172" s="17" t="s">
        <v>83</v>
      </c>
      <c r="BK172" s="202">
        <f t="shared" si="9"/>
        <v>0</v>
      </c>
      <c r="BL172" s="17" t="s">
        <v>556</v>
      </c>
      <c r="BM172" s="201" t="s">
        <v>980</v>
      </c>
    </row>
    <row r="173" spans="1:65" s="13" customFormat="1" ht="11.25">
      <c r="B173" s="213"/>
      <c r="C173" s="214"/>
      <c r="D173" s="215" t="s">
        <v>220</v>
      </c>
      <c r="E173" s="216" t="s">
        <v>1</v>
      </c>
      <c r="F173" s="217" t="s">
        <v>903</v>
      </c>
      <c r="G173" s="214"/>
      <c r="H173" s="216" t="s">
        <v>1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220</v>
      </c>
      <c r="AU173" s="223" t="s">
        <v>85</v>
      </c>
      <c r="AV173" s="13" t="s">
        <v>83</v>
      </c>
      <c r="AW173" s="13" t="s">
        <v>32</v>
      </c>
      <c r="AX173" s="13" t="s">
        <v>75</v>
      </c>
      <c r="AY173" s="223" t="s">
        <v>127</v>
      </c>
    </row>
    <row r="174" spans="1:65" s="14" customFormat="1" ht="11.25">
      <c r="B174" s="224"/>
      <c r="C174" s="225"/>
      <c r="D174" s="215" t="s">
        <v>220</v>
      </c>
      <c r="E174" s="226" t="s">
        <v>881</v>
      </c>
      <c r="F174" s="227" t="s">
        <v>931</v>
      </c>
      <c r="G174" s="225"/>
      <c r="H174" s="228">
        <v>56.7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220</v>
      </c>
      <c r="AU174" s="234" t="s">
        <v>85</v>
      </c>
      <c r="AV174" s="14" t="s">
        <v>85</v>
      </c>
      <c r="AW174" s="14" t="s">
        <v>32</v>
      </c>
      <c r="AX174" s="14" t="s">
        <v>83</v>
      </c>
      <c r="AY174" s="234" t="s">
        <v>127</v>
      </c>
    </row>
    <row r="175" spans="1:65" s="2" customFormat="1" ht="16.5" customHeight="1">
      <c r="A175" s="34"/>
      <c r="B175" s="35"/>
      <c r="C175" s="188" t="s">
        <v>226</v>
      </c>
      <c r="D175" s="188" t="s">
        <v>129</v>
      </c>
      <c r="E175" s="189" t="s">
        <v>981</v>
      </c>
      <c r="F175" s="190" t="s">
        <v>982</v>
      </c>
      <c r="G175" s="191" t="s">
        <v>421</v>
      </c>
      <c r="H175" s="192">
        <v>36.911999999999999</v>
      </c>
      <c r="I175" s="193"/>
      <c r="J175" s="194">
        <f>ROUND(I175*H175,2)</f>
        <v>0</v>
      </c>
      <c r="K175" s="195"/>
      <c r="L175" s="196"/>
      <c r="M175" s="197" t="s">
        <v>1</v>
      </c>
      <c r="N175" s="198" t="s">
        <v>40</v>
      </c>
      <c r="O175" s="71"/>
      <c r="P175" s="199">
        <f>O175*H175</f>
        <v>0</v>
      </c>
      <c r="Q175" s="199">
        <v>1E-3</v>
      </c>
      <c r="R175" s="199">
        <f>Q175*H175</f>
        <v>3.6912E-2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724</v>
      </c>
      <c r="AT175" s="201" t="s">
        <v>129</v>
      </c>
      <c r="AU175" s="201" t="s">
        <v>85</v>
      </c>
      <c r="AY175" s="17" t="s">
        <v>127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724</v>
      </c>
      <c r="BM175" s="201" t="s">
        <v>983</v>
      </c>
    </row>
    <row r="176" spans="1:65" s="13" customFormat="1" ht="11.25">
      <c r="B176" s="213"/>
      <c r="C176" s="214"/>
      <c r="D176" s="215" t="s">
        <v>220</v>
      </c>
      <c r="E176" s="216" t="s">
        <v>1</v>
      </c>
      <c r="F176" s="217" t="s">
        <v>560</v>
      </c>
      <c r="G176" s="214"/>
      <c r="H176" s="216" t="s">
        <v>1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220</v>
      </c>
      <c r="AU176" s="223" t="s">
        <v>85</v>
      </c>
      <c r="AV176" s="13" t="s">
        <v>83</v>
      </c>
      <c r="AW176" s="13" t="s">
        <v>32</v>
      </c>
      <c r="AX176" s="13" t="s">
        <v>75</v>
      </c>
      <c r="AY176" s="223" t="s">
        <v>127</v>
      </c>
    </row>
    <row r="177" spans="1:65" s="14" customFormat="1" ht="11.25">
      <c r="B177" s="224"/>
      <c r="C177" s="225"/>
      <c r="D177" s="215" t="s">
        <v>220</v>
      </c>
      <c r="E177" s="226" t="s">
        <v>1</v>
      </c>
      <c r="F177" s="227" t="s">
        <v>984</v>
      </c>
      <c r="G177" s="225"/>
      <c r="H177" s="228">
        <v>35.154000000000003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220</v>
      </c>
      <c r="AU177" s="234" t="s">
        <v>85</v>
      </c>
      <c r="AV177" s="14" t="s">
        <v>85</v>
      </c>
      <c r="AW177" s="14" t="s">
        <v>32</v>
      </c>
      <c r="AX177" s="14" t="s">
        <v>83</v>
      </c>
      <c r="AY177" s="234" t="s">
        <v>127</v>
      </c>
    </row>
    <row r="178" spans="1:65" s="14" customFormat="1" ht="11.25">
      <c r="B178" s="224"/>
      <c r="C178" s="225"/>
      <c r="D178" s="215" t="s">
        <v>220</v>
      </c>
      <c r="E178" s="225"/>
      <c r="F178" s="227" t="s">
        <v>985</v>
      </c>
      <c r="G178" s="225"/>
      <c r="H178" s="228">
        <v>36.911999999999999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220</v>
      </c>
      <c r="AU178" s="234" t="s">
        <v>85</v>
      </c>
      <c r="AV178" s="14" t="s">
        <v>85</v>
      </c>
      <c r="AW178" s="14" t="s">
        <v>4</v>
      </c>
      <c r="AX178" s="14" t="s">
        <v>83</v>
      </c>
      <c r="AY178" s="234" t="s">
        <v>127</v>
      </c>
    </row>
    <row r="179" spans="1:65" s="2" customFormat="1" ht="24.2" customHeight="1">
      <c r="A179" s="34"/>
      <c r="B179" s="35"/>
      <c r="C179" s="203" t="s">
        <v>383</v>
      </c>
      <c r="D179" s="203" t="s">
        <v>216</v>
      </c>
      <c r="E179" s="204" t="s">
        <v>986</v>
      </c>
      <c r="F179" s="205" t="s">
        <v>987</v>
      </c>
      <c r="G179" s="206" t="s">
        <v>163</v>
      </c>
      <c r="H179" s="207">
        <v>1</v>
      </c>
      <c r="I179" s="208"/>
      <c r="J179" s="209">
        <f t="shared" ref="J179:J185" si="10">ROUND(I179*H179,2)</f>
        <v>0</v>
      </c>
      <c r="K179" s="210"/>
      <c r="L179" s="39"/>
      <c r="M179" s="211" t="s">
        <v>1</v>
      </c>
      <c r="N179" s="212" t="s">
        <v>40</v>
      </c>
      <c r="O179" s="71"/>
      <c r="P179" s="199">
        <f t="shared" ref="P179:P185" si="11">O179*H179</f>
        <v>0</v>
      </c>
      <c r="Q179" s="199">
        <v>0</v>
      </c>
      <c r="R179" s="199">
        <f t="shared" ref="R179:R185" si="12">Q179*H179</f>
        <v>0</v>
      </c>
      <c r="S179" s="199">
        <v>0</v>
      </c>
      <c r="T179" s="200">
        <f t="shared" ref="T179:T185" si="13"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556</v>
      </c>
      <c r="AT179" s="201" t="s">
        <v>216</v>
      </c>
      <c r="AU179" s="201" t="s">
        <v>85</v>
      </c>
      <c r="AY179" s="17" t="s">
        <v>127</v>
      </c>
      <c r="BE179" s="202">
        <f t="shared" ref="BE179:BE185" si="14">IF(N179="základní",J179,0)</f>
        <v>0</v>
      </c>
      <c r="BF179" s="202">
        <f t="shared" ref="BF179:BF185" si="15">IF(N179="snížená",J179,0)</f>
        <v>0</v>
      </c>
      <c r="BG179" s="202">
        <f t="shared" ref="BG179:BG185" si="16">IF(N179="zákl. přenesená",J179,0)</f>
        <v>0</v>
      </c>
      <c r="BH179" s="202">
        <f t="shared" ref="BH179:BH185" si="17">IF(N179="sníž. přenesená",J179,0)</f>
        <v>0</v>
      </c>
      <c r="BI179" s="202">
        <f t="shared" ref="BI179:BI185" si="18">IF(N179="nulová",J179,0)</f>
        <v>0</v>
      </c>
      <c r="BJ179" s="17" t="s">
        <v>83</v>
      </c>
      <c r="BK179" s="202">
        <f t="shared" ref="BK179:BK185" si="19">ROUND(I179*H179,2)</f>
        <v>0</v>
      </c>
      <c r="BL179" s="17" t="s">
        <v>556</v>
      </c>
      <c r="BM179" s="201" t="s">
        <v>988</v>
      </c>
    </row>
    <row r="180" spans="1:65" s="2" customFormat="1" ht="24.2" customHeight="1">
      <c r="A180" s="34"/>
      <c r="B180" s="35"/>
      <c r="C180" s="203" t="s">
        <v>387</v>
      </c>
      <c r="D180" s="203" t="s">
        <v>216</v>
      </c>
      <c r="E180" s="204" t="s">
        <v>989</v>
      </c>
      <c r="F180" s="205" t="s">
        <v>990</v>
      </c>
      <c r="G180" s="206" t="s">
        <v>163</v>
      </c>
      <c r="H180" s="207">
        <v>4</v>
      </c>
      <c r="I180" s="208"/>
      <c r="J180" s="209">
        <f t="shared" si="10"/>
        <v>0</v>
      </c>
      <c r="K180" s="210"/>
      <c r="L180" s="39"/>
      <c r="M180" s="211" t="s">
        <v>1</v>
      </c>
      <c r="N180" s="212" t="s">
        <v>40</v>
      </c>
      <c r="O180" s="71"/>
      <c r="P180" s="199">
        <f t="shared" si="11"/>
        <v>0</v>
      </c>
      <c r="Q180" s="199">
        <v>0</v>
      </c>
      <c r="R180" s="199">
        <f t="shared" si="12"/>
        <v>0</v>
      </c>
      <c r="S180" s="199">
        <v>0</v>
      </c>
      <c r="T180" s="200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556</v>
      </c>
      <c r="AT180" s="201" t="s">
        <v>216</v>
      </c>
      <c r="AU180" s="201" t="s">
        <v>85</v>
      </c>
      <c r="AY180" s="17" t="s">
        <v>127</v>
      </c>
      <c r="BE180" s="202">
        <f t="shared" si="14"/>
        <v>0</v>
      </c>
      <c r="BF180" s="202">
        <f t="shared" si="15"/>
        <v>0</v>
      </c>
      <c r="BG180" s="202">
        <f t="shared" si="16"/>
        <v>0</v>
      </c>
      <c r="BH180" s="202">
        <f t="shared" si="17"/>
        <v>0</v>
      </c>
      <c r="BI180" s="202">
        <f t="shared" si="18"/>
        <v>0</v>
      </c>
      <c r="BJ180" s="17" t="s">
        <v>83</v>
      </c>
      <c r="BK180" s="202">
        <f t="shared" si="19"/>
        <v>0</v>
      </c>
      <c r="BL180" s="17" t="s">
        <v>556</v>
      </c>
      <c r="BM180" s="201" t="s">
        <v>991</v>
      </c>
    </row>
    <row r="181" spans="1:65" s="2" customFormat="1" ht="24.2" customHeight="1">
      <c r="A181" s="34"/>
      <c r="B181" s="35"/>
      <c r="C181" s="203" t="s">
        <v>393</v>
      </c>
      <c r="D181" s="203" t="s">
        <v>216</v>
      </c>
      <c r="E181" s="204" t="s">
        <v>992</v>
      </c>
      <c r="F181" s="205" t="s">
        <v>993</v>
      </c>
      <c r="G181" s="206" t="s">
        <v>163</v>
      </c>
      <c r="H181" s="207">
        <v>2</v>
      </c>
      <c r="I181" s="208"/>
      <c r="J181" s="209">
        <f t="shared" si="10"/>
        <v>0</v>
      </c>
      <c r="K181" s="210"/>
      <c r="L181" s="39"/>
      <c r="M181" s="211" t="s">
        <v>1</v>
      </c>
      <c r="N181" s="212" t="s">
        <v>40</v>
      </c>
      <c r="O181" s="71"/>
      <c r="P181" s="199">
        <f t="shared" si="11"/>
        <v>0</v>
      </c>
      <c r="Q181" s="199">
        <v>0</v>
      </c>
      <c r="R181" s="199">
        <f t="shared" si="12"/>
        <v>0</v>
      </c>
      <c r="S181" s="199">
        <v>0</v>
      </c>
      <c r="T181" s="200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556</v>
      </c>
      <c r="AT181" s="201" t="s">
        <v>216</v>
      </c>
      <c r="AU181" s="201" t="s">
        <v>85</v>
      </c>
      <c r="AY181" s="17" t="s">
        <v>127</v>
      </c>
      <c r="BE181" s="202">
        <f t="shared" si="14"/>
        <v>0</v>
      </c>
      <c r="BF181" s="202">
        <f t="shared" si="15"/>
        <v>0</v>
      </c>
      <c r="BG181" s="202">
        <f t="shared" si="16"/>
        <v>0</v>
      </c>
      <c r="BH181" s="202">
        <f t="shared" si="17"/>
        <v>0</v>
      </c>
      <c r="BI181" s="202">
        <f t="shared" si="18"/>
        <v>0</v>
      </c>
      <c r="BJ181" s="17" t="s">
        <v>83</v>
      </c>
      <c r="BK181" s="202">
        <f t="shared" si="19"/>
        <v>0</v>
      </c>
      <c r="BL181" s="17" t="s">
        <v>556</v>
      </c>
      <c r="BM181" s="201" t="s">
        <v>994</v>
      </c>
    </row>
    <row r="182" spans="1:65" s="2" customFormat="1" ht="24.2" customHeight="1">
      <c r="A182" s="34"/>
      <c r="B182" s="35"/>
      <c r="C182" s="203" t="s">
        <v>398</v>
      </c>
      <c r="D182" s="203" t="s">
        <v>216</v>
      </c>
      <c r="E182" s="204" t="s">
        <v>995</v>
      </c>
      <c r="F182" s="205" t="s">
        <v>996</v>
      </c>
      <c r="G182" s="206" t="s">
        <v>163</v>
      </c>
      <c r="H182" s="207">
        <v>2</v>
      </c>
      <c r="I182" s="208"/>
      <c r="J182" s="209">
        <f t="shared" si="10"/>
        <v>0</v>
      </c>
      <c r="K182" s="210"/>
      <c r="L182" s="39"/>
      <c r="M182" s="211" t="s">
        <v>1</v>
      </c>
      <c r="N182" s="212" t="s">
        <v>40</v>
      </c>
      <c r="O182" s="71"/>
      <c r="P182" s="199">
        <f t="shared" si="11"/>
        <v>0</v>
      </c>
      <c r="Q182" s="199">
        <v>0</v>
      </c>
      <c r="R182" s="199">
        <f t="shared" si="12"/>
        <v>0</v>
      </c>
      <c r="S182" s="199">
        <v>0</v>
      </c>
      <c r="T182" s="200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1" t="s">
        <v>556</v>
      </c>
      <c r="AT182" s="201" t="s">
        <v>216</v>
      </c>
      <c r="AU182" s="201" t="s">
        <v>85</v>
      </c>
      <c r="AY182" s="17" t="s">
        <v>127</v>
      </c>
      <c r="BE182" s="202">
        <f t="shared" si="14"/>
        <v>0</v>
      </c>
      <c r="BF182" s="202">
        <f t="shared" si="15"/>
        <v>0</v>
      </c>
      <c r="BG182" s="202">
        <f t="shared" si="16"/>
        <v>0</v>
      </c>
      <c r="BH182" s="202">
        <f t="shared" si="17"/>
        <v>0</v>
      </c>
      <c r="BI182" s="202">
        <f t="shared" si="18"/>
        <v>0</v>
      </c>
      <c r="BJ182" s="17" t="s">
        <v>83</v>
      </c>
      <c r="BK182" s="202">
        <f t="shared" si="19"/>
        <v>0</v>
      </c>
      <c r="BL182" s="17" t="s">
        <v>556</v>
      </c>
      <c r="BM182" s="201" t="s">
        <v>997</v>
      </c>
    </row>
    <row r="183" spans="1:65" s="2" customFormat="1" ht="16.5" customHeight="1">
      <c r="A183" s="34"/>
      <c r="B183" s="35"/>
      <c r="C183" s="203" t="s">
        <v>403</v>
      </c>
      <c r="D183" s="203" t="s">
        <v>216</v>
      </c>
      <c r="E183" s="204" t="s">
        <v>998</v>
      </c>
      <c r="F183" s="205" t="s">
        <v>999</v>
      </c>
      <c r="G183" s="206" t="s">
        <v>163</v>
      </c>
      <c r="H183" s="207">
        <v>4</v>
      </c>
      <c r="I183" s="208"/>
      <c r="J183" s="209">
        <f t="shared" si="10"/>
        <v>0</v>
      </c>
      <c r="K183" s="210"/>
      <c r="L183" s="39"/>
      <c r="M183" s="211" t="s">
        <v>1</v>
      </c>
      <c r="N183" s="212" t="s">
        <v>40</v>
      </c>
      <c r="O183" s="71"/>
      <c r="P183" s="199">
        <f t="shared" si="11"/>
        <v>0</v>
      </c>
      <c r="Q183" s="199">
        <v>0</v>
      </c>
      <c r="R183" s="199">
        <f t="shared" si="12"/>
        <v>0</v>
      </c>
      <c r="S183" s="199">
        <v>0</v>
      </c>
      <c r="T183" s="200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556</v>
      </c>
      <c r="AT183" s="201" t="s">
        <v>216</v>
      </c>
      <c r="AU183" s="201" t="s">
        <v>85</v>
      </c>
      <c r="AY183" s="17" t="s">
        <v>127</v>
      </c>
      <c r="BE183" s="202">
        <f t="shared" si="14"/>
        <v>0</v>
      </c>
      <c r="BF183" s="202">
        <f t="shared" si="15"/>
        <v>0</v>
      </c>
      <c r="BG183" s="202">
        <f t="shared" si="16"/>
        <v>0</v>
      </c>
      <c r="BH183" s="202">
        <f t="shared" si="17"/>
        <v>0</v>
      </c>
      <c r="BI183" s="202">
        <f t="shared" si="18"/>
        <v>0</v>
      </c>
      <c r="BJ183" s="17" t="s">
        <v>83</v>
      </c>
      <c r="BK183" s="202">
        <f t="shared" si="19"/>
        <v>0</v>
      </c>
      <c r="BL183" s="17" t="s">
        <v>556</v>
      </c>
      <c r="BM183" s="201" t="s">
        <v>1000</v>
      </c>
    </row>
    <row r="184" spans="1:65" s="2" customFormat="1" ht="16.5" customHeight="1">
      <c r="A184" s="34"/>
      <c r="B184" s="35"/>
      <c r="C184" s="188" t="s">
        <v>408</v>
      </c>
      <c r="D184" s="188" t="s">
        <v>129</v>
      </c>
      <c r="E184" s="189" t="s">
        <v>1001</v>
      </c>
      <c r="F184" s="190" t="s">
        <v>1002</v>
      </c>
      <c r="G184" s="191" t="s">
        <v>163</v>
      </c>
      <c r="H184" s="192">
        <v>4</v>
      </c>
      <c r="I184" s="193"/>
      <c r="J184" s="194">
        <f t="shared" si="10"/>
        <v>0</v>
      </c>
      <c r="K184" s="195"/>
      <c r="L184" s="196"/>
      <c r="M184" s="197" t="s">
        <v>1</v>
      </c>
      <c r="N184" s="198" t="s">
        <v>40</v>
      </c>
      <c r="O184" s="71"/>
      <c r="P184" s="199">
        <f t="shared" si="11"/>
        <v>0</v>
      </c>
      <c r="Q184" s="199">
        <v>0</v>
      </c>
      <c r="R184" s="199">
        <f t="shared" si="12"/>
        <v>0</v>
      </c>
      <c r="S184" s="199">
        <v>0</v>
      </c>
      <c r="T184" s="200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1" t="s">
        <v>934</v>
      </c>
      <c r="AT184" s="201" t="s">
        <v>129</v>
      </c>
      <c r="AU184" s="201" t="s">
        <v>85</v>
      </c>
      <c r="AY184" s="17" t="s">
        <v>127</v>
      </c>
      <c r="BE184" s="202">
        <f t="shared" si="14"/>
        <v>0</v>
      </c>
      <c r="BF184" s="202">
        <f t="shared" si="15"/>
        <v>0</v>
      </c>
      <c r="BG184" s="202">
        <f t="shared" si="16"/>
        <v>0</v>
      </c>
      <c r="BH184" s="202">
        <f t="shared" si="17"/>
        <v>0</v>
      </c>
      <c r="BI184" s="202">
        <f t="shared" si="18"/>
        <v>0</v>
      </c>
      <c r="BJ184" s="17" t="s">
        <v>83</v>
      </c>
      <c r="BK184" s="202">
        <f t="shared" si="19"/>
        <v>0</v>
      </c>
      <c r="BL184" s="17" t="s">
        <v>556</v>
      </c>
      <c r="BM184" s="201" t="s">
        <v>1003</v>
      </c>
    </row>
    <row r="185" spans="1:65" s="2" customFormat="1" ht="33" customHeight="1">
      <c r="A185" s="34"/>
      <c r="B185" s="35"/>
      <c r="C185" s="203" t="s">
        <v>414</v>
      </c>
      <c r="D185" s="203" t="s">
        <v>216</v>
      </c>
      <c r="E185" s="204" t="s">
        <v>1004</v>
      </c>
      <c r="F185" s="205" t="s">
        <v>1005</v>
      </c>
      <c r="G185" s="206" t="s">
        <v>99</v>
      </c>
      <c r="H185" s="207">
        <v>27</v>
      </c>
      <c r="I185" s="208"/>
      <c r="J185" s="209">
        <f t="shared" si="10"/>
        <v>0</v>
      </c>
      <c r="K185" s="210"/>
      <c r="L185" s="39"/>
      <c r="M185" s="211" t="s">
        <v>1</v>
      </c>
      <c r="N185" s="212" t="s">
        <v>40</v>
      </c>
      <c r="O185" s="71"/>
      <c r="P185" s="199">
        <f t="shared" si="11"/>
        <v>0</v>
      </c>
      <c r="Q185" s="199">
        <v>0</v>
      </c>
      <c r="R185" s="199">
        <f t="shared" si="12"/>
        <v>0</v>
      </c>
      <c r="S185" s="199">
        <v>0</v>
      </c>
      <c r="T185" s="200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556</v>
      </c>
      <c r="AT185" s="201" t="s">
        <v>216</v>
      </c>
      <c r="AU185" s="201" t="s">
        <v>85</v>
      </c>
      <c r="AY185" s="17" t="s">
        <v>127</v>
      </c>
      <c r="BE185" s="202">
        <f t="shared" si="14"/>
        <v>0</v>
      </c>
      <c r="BF185" s="202">
        <f t="shared" si="15"/>
        <v>0</v>
      </c>
      <c r="BG185" s="202">
        <f t="shared" si="16"/>
        <v>0</v>
      </c>
      <c r="BH185" s="202">
        <f t="shared" si="17"/>
        <v>0</v>
      </c>
      <c r="BI185" s="202">
        <f t="shared" si="18"/>
        <v>0</v>
      </c>
      <c r="BJ185" s="17" t="s">
        <v>83</v>
      </c>
      <c r="BK185" s="202">
        <f t="shared" si="19"/>
        <v>0</v>
      </c>
      <c r="BL185" s="17" t="s">
        <v>556</v>
      </c>
      <c r="BM185" s="201" t="s">
        <v>1006</v>
      </c>
    </row>
    <row r="186" spans="1:65" s="13" customFormat="1" ht="11.25">
      <c r="B186" s="213"/>
      <c r="C186" s="214"/>
      <c r="D186" s="215" t="s">
        <v>220</v>
      </c>
      <c r="E186" s="216" t="s">
        <v>1</v>
      </c>
      <c r="F186" s="217" t="s">
        <v>1007</v>
      </c>
      <c r="G186" s="214"/>
      <c r="H186" s="216" t="s">
        <v>1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220</v>
      </c>
      <c r="AU186" s="223" t="s">
        <v>85</v>
      </c>
      <c r="AV186" s="13" t="s">
        <v>83</v>
      </c>
      <c r="AW186" s="13" t="s">
        <v>32</v>
      </c>
      <c r="AX186" s="13" t="s">
        <v>75</v>
      </c>
      <c r="AY186" s="223" t="s">
        <v>127</v>
      </c>
    </row>
    <row r="187" spans="1:65" s="14" customFormat="1" ht="11.25">
      <c r="B187" s="224"/>
      <c r="C187" s="225"/>
      <c r="D187" s="215" t="s">
        <v>220</v>
      </c>
      <c r="E187" s="226" t="s">
        <v>1</v>
      </c>
      <c r="F187" s="227" t="s">
        <v>1008</v>
      </c>
      <c r="G187" s="225"/>
      <c r="H187" s="228">
        <v>27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220</v>
      </c>
      <c r="AU187" s="234" t="s">
        <v>85</v>
      </c>
      <c r="AV187" s="14" t="s">
        <v>85</v>
      </c>
      <c r="AW187" s="14" t="s">
        <v>32</v>
      </c>
      <c r="AX187" s="14" t="s">
        <v>75</v>
      </c>
      <c r="AY187" s="234" t="s">
        <v>127</v>
      </c>
    </row>
    <row r="188" spans="1:65" s="15" customFormat="1" ht="11.25">
      <c r="B188" s="240"/>
      <c r="C188" s="241"/>
      <c r="D188" s="215" t="s">
        <v>220</v>
      </c>
      <c r="E188" s="242" t="s">
        <v>880</v>
      </c>
      <c r="F188" s="243" t="s">
        <v>319</v>
      </c>
      <c r="G188" s="241"/>
      <c r="H188" s="244">
        <v>27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220</v>
      </c>
      <c r="AU188" s="250" t="s">
        <v>85</v>
      </c>
      <c r="AV188" s="15" t="s">
        <v>133</v>
      </c>
      <c r="AW188" s="15" t="s">
        <v>32</v>
      </c>
      <c r="AX188" s="15" t="s">
        <v>83</v>
      </c>
      <c r="AY188" s="250" t="s">
        <v>127</v>
      </c>
    </row>
    <row r="189" spans="1:65" s="2" customFormat="1" ht="16.5" customHeight="1">
      <c r="A189" s="34"/>
      <c r="B189" s="35"/>
      <c r="C189" s="188" t="s">
        <v>418</v>
      </c>
      <c r="D189" s="188" t="s">
        <v>129</v>
      </c>
      <c r="E189" s="189" t="s">
        <v>1009</v>
      </c>
      <c r="F189" s="190" t="s">
        <v>1010</v>
      </c>
      <c r="G189" s="191" t="s">
        <v>99</v>
      </c>
      <c r="H189" s="192">
        <v>29.7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40</v>
      </c>
      <c r="O189" s="71"/>
      <c r="P189" s="199">
        <f>O189*H189</f>
        <v>0</v>
      </c>
      <c r="Q189" s="199">
        <v>1.2E-4</v>
      </c>
      <c r="R189" s="199">
        <f>Q189*H189</f>
        <v>3.5639999999999999E-3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724</v>
      </c>
      <c r="AT189" s="201" t="s">
        <v>129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724</v>
      </c>
      <c r="BM189" s="201" t="s">
        <v>1011</v>
      </c>
    </row>
    <row r="190" spans="1:65" s="13" customFormat="1" ht="11.25">
      <c r="B190" s="213"/>
      <c r="C190" s="214"/>
      <c r="D190" s="215" t="s">
        <v>220</v>
      </c>
      <c r="E190" s="216" t="s">
        <v>1</v>
      </c>
      <c r="F190" s="217" t="s">
        <v>726</v>
      </c>
      <c r="G190" s="214"/>
      <c r="H190" s="216" t="s">
        <v>1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220</v>
      </c>
      <c r="AU190" s="223" t="s">
        <v>85</v>
      </c>
      <c r="AV190" s="13" t="s">
        <v>83</v>
      </c>
      <c r="AW190" s="13" t="s">
        <v>32</v>
      </c>
      <c r="AX190" s="13" t="s">
        <v>75</v>
      </c>
      <c r="AY190" s="223" t="s">
        <v>127</v>
      </c>
    </row>
    <row r="191" spans="1:65" s="14" customFormat="1" ht="11.25">
      <c r="B191" s="224"/>
      <c r="C191" s="225"/>
      <c r="D191" s="215" t="s">
        <v>220</v>
      </c>
      <c r="E191" s="226" t="s">
        <v>1</v>
      </c>
      <c r="F191" s="227" t="s">
        <v>880</v>
      </c>
      <c r="G191" s="225"/>
      <c r="H191" s="228">
        <v>27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220</v>
      </c>
      <c r="AU191" s="234" t="s">
        <v>85</v>
      </c>
      <c r="AV191" s="14" t="s">
        <v>85</v>
      </c>
      <c r="AW191" s="14" t="s">
        <v>32</v>
      </c>
      <c r="AX191" s="14" t="s">
        <v>83</v>
      </c>
      <c r="AY191" s="234" t="s">
        <v>127</v>
      </c>
    </row>
    <row r="192" spans="1:65" s="14" customFormat="1" ht="11.25">
      <c r="B192" s="224"/>
      <c r="C192" s="225"/>
      <c r="D192" s="215" t="s">
        <v>220</v>
      </c>
      <c r="E192" s="225"/>
      <c r="F192" s="227" t="s">
        <v>1012</v>
      </c>
      <c r="G192" s="225"/>
      <c r="H192" s="228">
        <v>29.7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220</v>
      </c>
      <c r="AU192" s="234" t="s">
        <v>85</v>
      </c>
      <c r="AV192" s="14" t="s">
        <v>85</v>
      </c>
      <c r="AW192" s="14" t="s">
        <v>4</v>
      </c>
      <c r="AX192" s="14" t="s">
        <v>83</v>
      </c>
      <c r="AY192" s="234" t="s">
        <v>127</v>
      </c>
    </row>
    <row r="193" spans="1:65" s="2" customFormat="1" ht="24.2" customHeight="1">
      <c r="A193" s="34"/>
      <c r="B193" s="35"/>
      <c r="C193" s="203" t="s">
        <v>424</v>
      </c>
      <c r="D193" s="203" t="s">
        <v>216</v>
      </c>
      <c r="E193" s="204" t="s">
        <v>1013</v>
      </c>
      <c r="F193" s="205" t="s">
        <v>1014</v>
      </c>
      <c r="G193" s="206" t="s">
        <v>99</v>
      </c>
      <c r="H193" s="207">
        <v>32.4</v>
      </c>
      <c r="I193" s="208"/>
      <c r="J193" s="209">
        <f>ROUND(I193*H193,2)</f>
        <v>0</v>
      </c>
      <c r="K193" s="210"/>
      <c r="L193" s="39"/>
      <c r="M193" s="211" t="s">
        <v>1</v>
      </c>
      <c r="N193" s="212" t="s">
        <v>40</v>
      </c>
      <c r="O193" s="7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556</v>
      </c>
      <c r="AT193" s="201" t="s">
        <v>216</v>
      </c>
      <c r="AU193" s="201" t="s">
        <v>85</v>
      </c>
      <c r="AY193" s="17" t="s">
        <v>127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556</v>
      </c>
      <c r="BM193" s="201" t="s">
        <v>1015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1016</v>
      </c>
      <c r="G194" s="225"/>
      <c r="H194" s="228">
        <v>32.4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83</v>
      </c>
      <c r="AY194" s="234" t="s">
        <v>127</v>
      </c>
    </row>
    <row r="195" spans="1:65" s="2" customFormat="1" ht="16.5" customHeight="1">
      <c r="A195" s="34"/>
      <c r="B195" s="35"/>
      <c r="C195" s="188" t="s">
        <v>429</v>
      </c>
      <c r="D195" s="188" t="s">
        <v>129</v>
      </c>
      <c r="E195" s="189" t="s">
        <v>1017</v>
      </c>
      <c r="F195" s="190" t="s">
        <v>1018</v>
      </c>
      <c r="G195" s="191" t="s">
        <v>99</v>
      </c>
      <c r="H195" s="192">
        <v>17.82</v>
      </c>
      <c r="I195" s="193"/>
      <c r="J195" s="194">
        <f>ROUND(I195*H195,2)</f>
        <v>0</v>
      </c>
      <c r="K195" s="195"/>
      <c r="L195" s="196"/>
      <c r="M195" s="197" t="s">
        <v>1</v>
      </c>
      <c r="N195" s="198" t="s">
        <v>40</v>
      </c>
      <c r="O195" s="71"/>
      <c r="P195" s="199">
        <f>O195*H195</f>
        <v>0</v>
      </c>
      <c r="Q195" s="199">
        <v>1.57E-3</v>
      </c>
      <c r="R195" s="199">
        <f>Q195*H195</f>
        <v>2.7977399999999999E-2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724</v>
      </c>
      <c r="AT195" s="201" t="s">
        <v>129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724</v>
      </c>
      <c r="BM195" s="201" t="s">
        <v>1019</v>
      </c>
    </row>
    <row r="196" spans="1:65" s="13" customFormat="1" ht="11.25">
      <c r="B196" s="213"/>
      <c r="C196" s="214"/>
      <c r="D196" s="215" t="s">
        <v>220</v>
      </c>
      <c r="E196" s="216" t="s">
        <v>1</v>
      </c>
      <c r="F196" s="217" t="s">
        <v>726</v>
      </c>
      <c r="G196" s="214"/>
      <c r="H196" s="216" t="s">
        <v>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220</v>
      </c>
      <c r="AU196" s="223" t="s">
        <v>85</v>
      </c>
      <c r="AV196" s="13" t="s">
        <v>83</v>
      </c>
      <c r="AW196" s="13" t="s">
        <v>32</v>
      </c>
      <c r="AX196" s="13" t="s">
        <v>75</v>
      </c>
      <c r="AY196" s="223" t="s">
        <v>127</v>
      </c>
    </row>
    <row r="197" spans="1:65" s="14" customFormat="1" ht="11.25">
      <c r="B197" s="224"/>
      <c r="C197" s="225"/>
      <c r="D197" s="215" t="s">
        <v>220</v>
      </c>
      <c r="E197" s="226" t="s">
        <v>1</v>
      </c>
      <c r="F197" s="227" t="s">
        <v>1020</v>
      </c>
      <c r="G197" s="225"/>
      <c r="H197" s="228">
        <v>16.2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220</v>
      </c>
      <c r="AU197" s="234" t="s">
        <v>85</v>
      </c>
      <c r="AV197" s="14" t="s">
        <v>85</v>
      </c>
      <c r="AW197" s="14" t="s">
        <v>32</v>
      </c>
      <c r="AX197" s="14" t="s">
        <v>83</v>
      </c>
      <c r="AY197" s="234" t="s">
        <v>127</v>
      </c>
    </row>
    <row r="198" spans="1:65" s="14" customFormat="1" ht="11.25">
      <c r="B198" s="224"/>
      <c r="C198" s="225"/>
      <c r="D198" s="215" t="s">
        <v>220</v>
      </c>
      <c r="E198" s="225"/>
      <c r="F198" s="227" t="s">
        <v>1021</v>
      </c>
      <c r="G198" s="225"/>
      <c r="H198" s="228">
        <v>17.82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220</v>
      </c>
      <c r="AU198" s="234" t="s">
        <v>85</v>
      </c>
      <c r="AV198" s="14" t="s">
        <v>85</v>
      </c>
      <c r="AW198" s="14" t="s">
        <v>4</v>
      </c>
      <c r="AX198" s="14" t="s">
        <v>83</v>
      </c>
      <c r="AY198" s="234" t="s">
        <v>127</v>
      </c>
    </row>
    <row r="199" spans="1:65" s="2" customFormat="1" ht="16.5" customHeight="1">
      <c r="A199" s="34"/>
      <c r="B199" s="35"/>
      <c r="C199" s="188" t="s">
        <v>434</v>
      </c>
      <c r="D199" s="188" t="s">
        <v>129</v>
      </c>
      <c r="E199" s="189" t="s">
        <v>1022</v>
      </c>
      <c r="F199" s="190" t="s">
        <v>1023</v>
      </c>
      <c r="G199" s="191" t="s">
        <v>99</v>
      </c>
      <c r="H199" s="192">
        <v>17.82</v>
      </c>
      <c r="I199" s="193"/>
      <c r="J199" s="194">
        <f>ROUND(I199*H199,2)</f>
        <v>0</v>
      </c>
      <c r="K199" s="195"/>
      <c r="L199" s="196"/>
      <c r="M199" s="197" t="s">
        <v>1</v>
      </c>
      <c r="N199" s="198" t="s">
        <v>40</v>
      </c>
      <c r="O199" s="71"/>
      <c r="P199" s="199">
        <f>O199*H199</f>
        <v>0</v>
      </c>
      <c r="Q199" s="199">
        <v>1.9400000000000001E-3</v>
      </c>
      <c r="R199" s="199">
        <f>Q199*H199</f>
        <v>3.4570800000000006E-2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724</v>
      </c>
      <c r="AT199" s="201" t="s">
        <v>129</v>
      </c>
      <c r="AU199" s="201" t="s">
        <v>85</v>
      </c>
      <c r="AY199" s="17" t="s">
        <v>127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724</v>
      </c>
      <c r="BM199" s="201" t="s">
        <v>1024</v>
      </c>
    </row>
    <row r="200" spans="1:65" s="13" customFormat="1" ht="11.25">
      <c r="B200" s="213"/>
      <c r="C200" s="214"/>
      <c r="D200" s="215" t="s">
        <v>220</v>
      </c>
      <c r="E200" s="216" t="s">
        <v>1</v>
      </c>
      <c r="F200" s="217" t="s">
        <v>726</v>
      </c>
      <c r="G200" s="214"/>
      <c r="H200" s="216" t="s">
        <v>1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220</v>
      </c>
      <c r="AU200" s="223" t="s">
        <v>85</v>
      </c>
      <c r="AV200" s="13" t="s">
        <v>83</v>
      </c>
      <c r="AW200" s="13" t="s">
        <v>32</v>
      </c>
      <c r="AX200" s="13" t="s">
        <v>75</v>
      </c>
      <c r="AY200" s="223" t="s">
        <v>127</v>
      </c>
    </row>
    <row r="201" spans="1:65" s="14" customFormat="1" ht="11.25">
      <c r="B201" s="224"/>
      <c r="C201" s="225"/>
      <c r="D201" s="215" t="s">
        <v>220</v>
      </c>
      <c r="E201" s="226" t="s">
        <v>875</v>
      </c>
      <c r="F201" s="227" t="s">
        <v>1020</v>
      </c>
      <c r="G201" s="225"/>
      <c r="H201" s="228">
        <v>16.2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AT201" s="234" t="s">
        <v>220</v>
      </c>
      <c r="AU201" s="234" t="s">
        <v>85</v>
      </c>
      <c r="AV201" s="14" t="s">
        <v>85</v>
      </c>
      <c r="AW201" s="14" t="s">
        <v>32</v>
      </c>
      <c r="AX201" s="14" t="s">
        <v>83</v>
      </c>
      <c r="AY201" s="234" t="s">
        <v>127</v>
      </c>
    </row>
    <row r="202" spans="1:65" s="14" customFormat="1" ht="11.25">
      <c r="B202" s="224"/>
      <c r="C202" s="225"/>
      <c r="D202" s="215" t="s">
        <v>220</v>
      </c>
      <c r="E202" s="225"/>
      <c r="F202" s="227" t="s">
        <v>1021</v>
      </c>
      <c r="G202" s="225"/>
      <c r="H202" s="228">
        <v>17.82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220</v>
      </c>
      <c r="AU202" s="234" t="s">
        <v>85</v>
      </c>
      <c r="AV202" s="14" t="s">
        <v>85</v>
      </c>
      <c r="AW202" s="14" t="s">
        <v>4</v>
      </c>
      <c r="AX202" s="14" t="s">
        <v>83</v>
      </c>
      <c r="AY202" s="234" t="s">
        <v>127</v>
      </c>
    </row>
    <row r="203" spans="1:65" s="2" customFormat="1" ht="24.2" customHeight="1">
      <c r="A203" s="34"/>
      <c r="B203" s="35"/>
      <c r="C203" s="203" t="s">
        <v>438</v>
      </c>
      <c r="D203" s="203" t="s">
        <v>216</v>
      </c>
      <c r="E203" s="204" t="s">
        <v>1025</v>
      </c>
      <c r="F203" s="205" t="s">
        <v>1026</v>
      </c>
      <c r="G203" s="206" t="s">
        <v>99</v>
      </c>
      <c r="H203" s="207">
        <v>42.5</v>
      </c>
      <c r="I203" s="208"/>
      <c r="J203" s="209">
        <f>ROUND(I203*H203,2)</f>
        <v>0</v>
      </c>
      <c r="K203" s="210"/>
      <c r="L203" s="39"/>
      <c r="M203" s="211" t="s">
        <v>1</v>
      </c>
      <c r="N203" s="212" t="s">
        <v>40</v>
      </c>
      <c r="O203" s="7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556</v>
      </c>
      <c r="AT203" s="201" t="s">
        <v>216</v>
      </c>
      <c r="AU203" s="201" t="s">
        <v>85</v>
      </c>
      <c r="AY203" s="17" t="s">
        <v>127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556</v>
      </c>
      <c r="BM203" s="201" t="s">
        <v>1027</v>
      </c>
    </row>
    <row r="204" spans="1:65" s="13" customFormat="1" ht="11.25">
      <c r="B204" s="213"/>
      <c r="C204" s="214"/>
      <c r="D204" s="215" t="s">
        <v>220</v>
      </c>
      <c r="E204" s="216" t="s">
        <v>1</v>
      </c>
      <c r="F204" s="217" t="s">
        <v>903</v>
      </c>
      <c r="G204" s="214"/>
      <c r="H204" s="216" t="s">
        <v>1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220</v>
      </c>
      <c r="AU204" s="223" t="s">
        <v>85</v>
      </c>
      <c r="AV204" s="13" t="s">
        <v>83</v>
      </c>
      <c r="AW204" s="13" t="s">
        <v>32</v>
      </c>
      <c r="AX204" s="13" t="s">
        <v>75</v>
      </c>
      <c r="AY204" s="223" t="s">
        <v>127</v>
      </c>
    </row>
    <row r="205" spans="1:65" s="14" customFormat="1" ht="11.25">
      <c r="B205" s="224"/>
      <c r="C205" s="225"/>
      <c r="D205" s="215" t="s">
        <v>220</v>
      </c>
      <c r="E205" s="226" t="s">
        <v>866</v>
      </c>
      <c r="F205" s="227" t="s">
        <v>1028</v>
      </c>
      <c r="G205" s="225"/>
      <c r="H205" s="228">
        <v>42.5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220</v>
      </c>
      <c r="AU205" s="234" t="s">
        <v>85</v>
      </c>
      <c r="AV205" s="14" t="s">
        <v>85</v>
      </c>
      <c r="AW205" s="14" t="s">
        <v>32</v>
      </c>
      <c r="AX205" s="14" t="s">
        <v>83</v>
      </c>
      <c r="AY205" s="234" t="s">
        <v>127</v>
      </c>
    </row>
    <row r="206" spans="1:65" s="2" customFormat="1" ht="16.5" customHeight="1">
      <c r="A206" s="34"/>
      <c r="B206" s="35"/>
      <c r="C206" s="188" t="s">
        <v>442</v>
      </c>
      <c r="D206" s="188" t="s">
        <v>129</v>
      </c>
      <c r="E206" s="189" t="s">
        <v>1029</v>
      </c>
      <c r="F206" s="190" t="s">
        <v>1030</v>
      </c>
      <c r="G206" s="191" t="s">
        <v>99</v>
      </c>
      <c r="H206" s="192">
        <v>44.625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40</v>
      </c>
      <c r="O206" s="71"/>
      <c r="P206" s="199">
        <f>O206*H206</f>
        <v>0</v>
      </c>
      <c r="Q206" s="199">
        <v>6.0999999999999997E-4</v>
      </c>
      <c r="R206" s="199">
        <f>Q206*H206</f>
        <v>2.7221249999999999E-2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724</v>
      </c>
      <c r="AT206" s="201" t="s">
        <v>129</v>
      </c>
      <c r="AU206" s="201" t="s">
        <v>85</v>
      </c>
      <c r="AY206" s="17" t="s">
        <v>127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724</v>
      </c>
      <c r="BM206" s="201" t="s">
        <v>1031</v>
      </c>
    </row>
    <row r="207" spans="1:65" s="13" customFormat="1" ht="11.25">
      <c r="B207" s="213"/>
      <c r="C207" s="214"/>
      <c r="D207" s="215" t="s">
        <v>220</v>
      </c>
      <c r="E207" s="216" t="s">
        <v>1</v>
      </c>
      <c r="F207" s="217" t="s">
        <v>1032</v>
      </c>
      <c r="G207" s="214"/>
      <c r="H207" s="216" t="s">
        <v>1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220</v>
      </c>
      <c r="AU207" s="223" t="s">
        <v>85</v>
      </c>
      <c r="AV207" s="13" t="s">
        <v>83</v>
      </c>
      <c r="AW207" s="13" t="s">
        <v>32</v>
      </c>
      <c r="AX207" s="13" t="s">
        <v>75</v>
      </c>
      <c r="AY207" s="223" t="s">
        <v>127</v>
      </c>
    </row>
    <row r="208" spans="1:65" s="14" customFormat="1" ht="11.25">
      <c r="B208" s="224"/>
      <c r="C208" s="225"/>
      <c r="D208" s="215" t="s">
        <v>220</v>
      </c>
      <c r="E208" s="226" t="s">
        <v>1</v>
      </c>
      <c r="F208" s="227" t="s">
        <v>866</v>
      </c>
      <c r="G208" s="225"/>
      <c r="H208" s="228">
        <v>42.5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220</v>
      </c>
      <c r="AU208" s="234" t="s">
        <v>85</v>
      </c>
      <c r="AV208" s="14" t="s">
        <v>85</v>
      </c>
      <c r="AW208" s="14" t="s">
        <v>32</v>
      </c>
      <c r="AX208" s="14" t="s">
        <v>83</v>
      </c>
      <c r="AY208" s="234" t="s">
        <v>127</v>
      </c>
    </row>
    <row r="209" spans="1:65" s="14" customFormat="1" ht="11.25">
      <c r="B209" s="224"/>
      <c r="C209" s="225"/>
      <c r="D209" s="215" t="s">
        <v>220</v>
      </c>
      <c r="E209" s="225"/>
      <c r="F209" s="227" t="s">
        <v>1033</v>
      </c>
      <c r="G209" s="225"/>
      <c r="H209" s="228">
        <v>44.625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4</v>
      </c>
      <c r="AX209" s="14" t="s">
        <v>83</v>
      </c>
      <c r="AY209" s="234" t="s">
        <v>127</v>
      </c>
    </row>
    <row r="210" spans="1:65" s="12" customFormat="1" ht="22.9" customHeight="1">
      <c r="B210" s="172"/>
      <c r="C210" s="173"/>
      <c r="D210" s="174" t="s">
        <v>74</v>
      </c>
      <c r="E210" s="186" t="s">
        <v>708</v>
      </c>
      <c r="F210" s="186" t="s">
        <v>709</v>
      </c>
      <c r="G210" s="173"/>
      <c r="H210" s="173"/>
      <c r="I210" s="176"/>
      <c r="J210" s="187">
        <f>BK210</f>
        <v>0</v>
      </c>
      <c r="K210" s="173"/>
      <c r="L210" s="178"/>
      <c r="M210" s="179"/>
      <c r="N210" s="180"/>
      <c r="O210" s="180"/>
      <c r="P210" s="181">
        <f>SUM(P211:P260)</f>
        <v>0</v>
      </c>
      <c r="Q210" s="180"/>
      <c r="R210" s="181">
        <f>SUM(R211:R260)</f>
        <v>16.06877115</v>
      </c>
      <c r="S210" s="180"/>
      <c r="T210" s="182">
        <f>SUM(T211:T260)</f>
        <v>0</v>
      </c>
      <c r="AR210" s="183" t="s">
        <v>137</v>
      </c>
      <c r="AT210" s="184" t="s">
        <v>74</v>
      </c>
      <c r="AU210" s="184" t="s">
        <v>83</v>
      </c>
      <c r="AY210" s="183" t="s">
        <v>127</v>
      </c>
      <c r="BK210" s="185">
        <f>SUM(BK211:BK260)</f>
        <v>0</v>
      </c>
    </row>
    <row r="211" spans="1:65" s="2" customFormat="1" ht="24.2" customHeight="1">
      <c r="A211" s="34"/>
      <c r="B211" s="35"/>
      <c r="C211" s="203" t="s">
        <v>446</v>
      </c>
      <c r="D211" s="203" t="s">
        <v>216</v>
      </c>
      <c r="E211" s="204" t="s">
        <v>1034</v>
      </c>
      <c r="F211" s="205" t="s">
        <v>1035</v>
      </c>
      <c r="G211" s="206" t="s">
        <v>1036</v>
      </c>
      <c r="H211" s="207">
        <v>5.7000000000000002E-2</v>
      </c>
      <c r="I211" s="208"/>
      <c r="J211" s="209">
        <f>ROUND(I211*H211,2)</f>
        <v>0</v>
      </c>
      <c r="K211" s="210"/>
      <c r="L211" s="39"/>
      <c r="M211" s="211" t="s">
        <v>1</v>
      </c>
      <c r="N211" s="212" t="s">
        <v>40</v>
      </c>
      <c r="O211" s="71"/>
      <c r="P211" s="199">
        <f>O211*H211</f>
        <v>0</v>
      </c>
      <c r="Q211" s="199">
        <v>8.8000000000000005E-3</v>
      </c>
      <c r="R211" s="199">
        <f>Q211*H211</f>
        <v>5.0160000000000005E-4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556</v>
      </c>
      <c r="AT211" s="201" t="s">
        <v>216</v>
      </c>
      <c r="AU211" s="201" t="s">
        <v>85</v>
      </c>
      <c r="AY211" s="17" t="s">
        <v>127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" t="s">
        <v>83</v>
      </c>
      <c r="BK211" s="202">
        <f>ROUND(I211*H211,2)</f>
        <v>0</v>
      </c>
      <c r="BL211" s="17" t="s">
        <v>556</v>
      </c>
      <c r="BM211" s="201" t="s">
        <v>1037</v>
      </c>
    </row>
    <row r="212" spans="1:65" s="14" customFormat="1" ht="11.25">
      <c r="B212" s="224"/>
      <c r="C212" s="225"/>
      <c r="D212" s="215" t="s">
        <v>220</v>
      </c>
      <c r="E212" s="226" t="s">
        <v>1</v>
      </c>
      <c r="F212" s="227" t="s">
        <v>1038</v>
      </c>
      <c r="G212" s="225"/>
      <c r="H212" s="228">
        <v>5.7000000000000002E-2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220</v>
      </c>
      <c r="AU212" s="234" t="s">
        <v>85</v>
      </c>
      <c r="AV212" s="14" t="s">
        <v>85</v>
      </c>
      <c r="AW212" s="14" t="s">
        <v>32</v>
      </c>
      <c r="AX212" s="14" t="s">
        <v>83</v>
      </c>
      <c r="AY212" s="234" t="s">
        <v>127</v>
      </c>
    </row>
    <row r="213" spans="1:65" s="2" customFormat="1" ht="33" customHeight="1">
      <c r="A213" s="34"/>
      <c r="B213" s="35"/>
      <c r="C213" s="203" t="s">
        <v>451</v>
      </c>
      <c r="D213" s="203" t="s">
        <v>216</v>
      </c>
      <c r="E213" s="204" t="s">
        <v>1039</v>
      </c>
      <c r="F213" s="205" t="s">
        <v>1040</v>
      </c>
      <c r="G213" s="206" t="s">
        <v>163</v>
      </c>
      <c r="H213" s="207">
        <v>1</v>
      </c>
      <c r="I213" s="208"/>
      <c r="J213" s="209">
        <f>ROUND(I213*H213,2)</f>
        <v>0</v>
      </c>
      <c r="K213" s="210"/>
      <c r="L213" s="39"/>
      <c r="M213" s="211" t="s">
        <v>1</v>
      </c>
      <c r="N213" s="212" t="s">
        <v>40</v>
      </c>
      <c r="O213" s="7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556</v>
      </c>
      <c r="AT213" s="201" t="s">
        <v>216</v>
      </c>
      <c r="AU213" s="201" t="s">
        <v>85</v>
      </c>
      <c r="AY213" s="17" t="s">
        <v>127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83</v>
      </c>
      <c r="BK213" s="202">
        <f>ROUND(I213*H213,2)</f>
        <v>0</v>
      </c>
      <c r="BL213" s="17" t="s">
        <v>556</v>
      </c>
      <c r="BM213" s="201" t="s">
        <v>1041</v>
      </c>
    </row>
    <row r="214" spans="1:65" s="2" customFormat="1" ht="16.5" customHeight="1">
      <c r="A214" s="34"/>
      <c r="B214" s="35"/>
      <c r="C214" s="203" t="s">
        <v>455</v>
      </c>
      <c r="D214" s="203" t="s">
        <v>216</v>
      </c>
      <c r="E214" s="204" t="s">
        <v>1042</v>
      </c>
      <c r="F214" s="205" t="s">
        <v>1043</v>
      </c>
      <c r="G214" s="206" t="s">
        <v>243</v>
      </c>
      <c r="H214" s="207">
        <v>0.222</v>
      </c>
      <c r="I214" s="208"/>
      <c r="J214" s="209">
        <f>ROUND(I214*H214,2)</f>
        <v>0</v>
      </c>
      <c r="K214" s="210"/>
      <c r="L214" s="39"/>
      <c r="M214" s="211" t="s">
        <v>1</v>
      </c>
      <c r="N214" s="212" t="s">
        <v>40</v>
      </c>
      <c r="O214" s="71"/>
      <c r="P214" s="199">
        <f>O214*H214</f>
        <v>0</v>
      </c>
      <c r="Q214" s="199">
        <v>2.45329</v>
      </c>
      <c r="R214" s="199">
        <f>Q214*H214</f>
        <v>0.54463037999999997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556</v>
      </c>
      <c r="AT214" s="201" t="s">
        <v>216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556</v>
      </c>
      <c r="BM214" s="201" t="s">
        <v>1044</v>
      </c>
    </row>
    <row r="215" spans="1:65" s="13" customFormat="1" ht="11.25">
      <c r="B215" s="213"/>
      <c r="C215" s="214"/>
      <c r="D215" s="215" t="s">
        <v>220</v>
      </c>
      <c r="E215" s="216" t="s">
        <v>1</v>
      </c>
      <c r="F215" s="217" t="s">
        <v>1045</v>
      </c>
      <c r="G215" s="214"/>
      <c r="H215" s="216" t="s">
        <v>1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220</v>
      </c>
      <c r="AU215" s="223" t="s">
        <v>85</v>
      </c>
      <c r="AV215" s="13" t="s">
        <v>83</v>
      </c>
      <c r="AW215" s="13" t="s">
        <v>32</v>
      </c>
      <c r="AX215" s="13" t="s">
        <v>75</v>
      </c>
      <c r="AY215" s="223" t="s">
        <v>127</v>
      </c>
    </row>
    <row r="216" spans="1:65" s="14" customFormat="1" ht="11.25">
      <c r="B216" s="224"/>
      <c r="C216" s="225"/>
      <c r="D216" s="215" t="s">
        <v>220</v>
      </c>
      <c r="E216" s="226" t="s">
        <v>1</v>
      </c>
      <c r="F216" s="227" t="s">
        <v>1046</v>
      </c>
      <c r="G216" s="225"/>
      <c r="H216" s="228">
        <v>0.14699999999999999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220</v>
      </c>
      <c r="AU216" s="234" t="s">
        <v>85</v>
      </c>
      <c r="AV216" s="14" t="s">
        <v>85</v>
      </c>
      <c r="AW216" s="14" t="s">
        <v>32</v>
      </c>
      <c r="AX216" s="14" t="s">
        <v>75</v>
      </c>
      <c r="AY216" s="234" t="s">
        <v>127</v>
      </c>
    </row>
    <row r="217" spans="1:65" s="14" customFormat="1" ht="11.25">
      <c r="B217" s="224"/>
      <c r="C217" s="225"/>
      <c r="D217" s="215" t="s">
        <v>220</v>
      </c>
      <c r="E217" s="226" t="s">
        <v>1</v>
      </c>
      <c r="F217" s="227" t="s">
        <v>1047</v>
      </c>
      <c r="G217" s="225"/>
      <c r="H217" s="228">
        <v>7.4999999999999997E-2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220</v>
      </c>
      <c r="AU217" s="234" t="s">
        <v>85</v>
      </c>
      <c r="AV217" s="14" t="s">
        <v>85</v>
      </c>
      <c r="AW217" s="14" t="s">
        <v>32</v>
      </c>
      <c r="AX217" s="14" t="s">
        <v>75</v>
      </c>
      <c r="AY217" s="234" t="s">
        <v>127</v>
      </c>
    </row>
    <row r="218" spans="1:65" s="15" customFormat="1" ht="11.25">
      <c r="B218" s="240"/>
      <c r="C218" s="241"/>
      <c r="D218" s="215" t="s">
        <v>220</v>
      </c>
      <c r="E218" s="242" t="s">
        <v>1</v>
      </c>
      <c r="F218" s="243" t="s">
        <v>319</v>
      </c>
      <c r="G218" s="241"/>
      <c r="H218" s="244">
        <v>0.222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220</v>
      </c>
      <c r="AU218" s="250" t="s">
        <v>85</v>
      </c>
      <c r="AV218" s="15" t="s">
        <v>133</v>
      </c>
      <c r="AW218" s="15" t="s">
        <v>32</v>
      </c>
      <c r="AX218" s="15" t="s">
        <v>83</v>
      </c>
      <c r="AY218" s="250" t="s">
        <v>127</v>
      </c>
    </row>
    <row r="219" spans="1:65" s="2" customFormat="1" ht="21.75" customHeight="1">
      <c r="A219" s="34"/>
      <c r="B219" s="35"/>
      <c r="C219" s="203" t="s">
        <v>461</v>
      </c>
      <c r="D219" s="203" t="s">
        <v>216</v>
      </c>
      <c r="E219" s="204" t="s">
        <v>1048</v>
      </c>
      <c r="F219" s="205" t="s">
        <v>1049</v>
      </c>
      <c r="G219" s="206" t="s">
        <v>231</v>
      </c>
      <c r="H219" s="207">
        <v>1.8839999999999999</v>
      </c>
      <c r="I219" s="208"/>
      <c r="J219" s="209">
        <f>ROUND(I219*H219,2)</f>
        <v>0</v>
      </c>
      <c r="K219" s="210"/>
      <c r="L219" s="39"/>
      <c r="M219" s="211" t="s">
        <v>1</v>
      </c>
      <c r="N219" s="212" t="s">
        <v>40</v>
      </c>
      <c r="O219" s="71"/>
      <c r="P219" s="199">
        <f>O219*H219</f>
        <v>0</v>
      </c>
      <c r="Q219" s="199">
        <v>1.7430000000000001E-2</v>
      </c>
      <c r="R219" s="199">
        <f>Q219*H219</f>
        <v>3.2838119999999998E-2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556</v>
      </c>
      <c r="AT219" s="201" t="s">
        <v>216</v>
      </c>
      <c r="AU219" s="201" t="s">
        <v>85</v>
      </c>
      <c r="AY219" s="17" t="s">
        <v>127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83</v>
      </c>
      <c r="BK219" s="202">
        <f>ROUND(I219*H219,2)</f>
        <v>0</v>
      </c>
      <c r="BL219" s="17" t="s">
        <v>556</v>
      </c>
      <c r="BM219" s="201" t="s">
        <v>1050</v>
      </c>
    </row>
    <row r="220" spans="1:65" s="13" customFormat="1" ht="11.25">
      <c r="B220" s="213"/>
      <c r="C220" s="214"/>
      <c r="D220" s="215" t="s">
        <v>220</v>
      </c>
      <c r="E220" s="216" t="s">
        <v>1</v>
      </c>
      <c r="F220" s="217" t="s">
        <v>1045</v>
      </c>
      <c r="G220" s="214"/>
      <c r="H220" s="216" t="s">
        <v>1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220</v>
      </c>
      <c r="AU220" s="223" t="s">
        <v>85</v>
      </c>
      <c r="AV220" s="13" t="s">
        <v>83</v>
      </c>
      <c r="AW220" s="13" t="s">
        <v>32</v>
      </c>
      <c r="AX220" s="13" t="s">
        <v>75</v>
      </c>
      <c r="AY220" s="223" t="s">
        <v>127</v>
      </c>
    </row>
    <row r="221" spans="1:65" s="14" customFormat="1" ht="11.25">
      <c r="B221" s="224"/>
      <c r="C221" s="225"/>
      <c r="D221" s="215" t="s">
        <v>220</v>
      </c>
      <c r="E221" s="226" t="s">
        <v>1</v>
      </c>
      <c r="F221" s="227" t="s">
        <v>1051</v>
      </c>
      <c r="G221" s="225"/>
      <c r="H221" s="228">
        <v>1.8839999999999999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220</v>
      </c>
      <c r="AU221" s="234" t="s">
        <v>85</v>
      </c>
      <c r="AV221" s="14" t="s">
        <v>85</v>
      </c>
      <c r="AW221" s="14" t="s">
        <v>32</v>
      </c>
      <c r="AX221" s="14" t="s">
        <v>83</v>
      </c>
      <c r="AY221" s="234" t="s">
        <v>127</v>
      </c>
    </row>
    <row r="222" spans="1:65" s="2" customFormat="1" ht="24.2" customHeight="1">
      <c r="A222" s="34"/>
      <c r="B222" s="35"/>
      <c r="C222" s="188" t="s">
        <v>466</v>
      </c>
      <c r="D222" s="188" t="s">
        <v>129</v>
      </c>
      <c r="E222" s="189" t="s">
        <v>1052</v>
      </c>
      <c r="F222" s="190" t="s">
        <v>1053</v>
      </c>
      <c r="G222" s="191" t="s">
        <v>163</v>
      </c>
      <c r="H222" s="192">
        <v>1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40</v>
      </c>
      <c r="O222" s="71"/>
      <c r="P222" s="199">
        <f>O222*H222</f>
        <v>0</v>
      </c>
      <c r="Q222" s="199">
        <v>8.8999999999999996E-2</v>
      </c>
      <c r="R222" s="199">
        <f>Q222*H222</f>
        <v>8.8999999999999996E-2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724</v>
      </c>
      <c r="AT222" s="201" t="s">
        <v>129</v>
      </c>
      <c r="AU222" s="201" t="s">
        <v>85</v>
      </c>
      <c r="AY222" s="17" t="s">
        <v>127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83</v>
      </c>
      <c r="BK222" s="202">
        <f>ROUND(I222*H222,2)</f>
        <v>0</v>
      </c>
      <c r="BL222" s="17" t="s">
        <v>724</v>
      </c>
      <c r="BM222" s="201" t="s">
        <v>1054</v>
      </c>
    </row>
    <row r="223" spans="1:65" s="2" customFormat="1" ht="24.2" customHeight="1">
      <c r="A223" s="34"/>
      <c r="B223" s="35"/>
      <c r="C223" s="203" t="s">
        <v>236</v>
      </c>
      <c r="D223" s="203" t="s">
        <v>216</v>
      </c>
      <c r="E223" s="204" t="s">
        <v>1055</v>
      </c>
      <c r="F223" s="205" t="s">
        <v>1056</v>
      </c>
      <c r="G223" s="206" t="s">
        <v>99</v>
      </c>
      <c r="H223" s="207">
        <v>44.7</v>
      </c>
      <c r="I223" s="208"/>
      <c r="J223" s="209">
        <f>ROUND(I223*H223,2)</f>
        <v>0</v>
      </c>
      <c r="K223" s="210"/>
      <c r="L223" s="39"/>
      <c r="M223" s="211" t="s">
        <v>1</v>
      </c>
      <c r="N223" s="212" t="s">
        <v>40</v>
      </c>
      <c r="O223" s="7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556</v>
      </c>
      <c r="AT223" s="201" t="s">
        <v>216</v>
      </c>
      <c r="AU223" s="201" t="s">
        <v>85</v>
      </c>
      <c r="AY223" s="17" t="s">
        <v>127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83</v>
      </c>
      <c r="BK223" s="202">
        <f>ROUND(I223*H223,2)</f>
        <v>0</v>
      </c>
      <c r="BL223" s="17" t="s">
        <v>556</v>
      </c>
      <c r="BM223" s="201" t="s">
        <v>1057</v>
      </c>
    </row>
    <row r="224" spans="1:65" s="13" customFormat="1" ht="11.25">
      <c r="B224" s="213"/>
      <c r="C224" s="214"/>
      <c r="D224" s="215" t="s">
        <v>220</v>
      </c>
      <c r="E224" s="216" t="s">
        <v>1</v>
      </c>
      <c r="F224" s="217" t="s">
        <v>889</v>
      </c>
      <c r="G224" s="214"/>
      <c r="H224" s="216" t="s">
        <v>1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220</v>
      </c>
      <c r="AU224" s="223" t="s">
        <v>85</v>
      </c>
      <c r="AV224" s="13" t="s">
        <v>83</v>
      </c>
      <c r="AW224" s="13" t="s">
        <v>32</v>
      </c>
      <c r="AX224" s="13" t="s">
        <v>75</v>
      </c>
      <c r="AY224" s="223" t="s">
        <v>127</v>
      </c>
    </row>
    <row r="225" spans="1:65" s="14" customFormat="1" ht="11.25">
      <c r="B225" s="224"/>
      <c r="C225" s="225"/>
      <c r="D225" s="215" t="s">
        <v>220</v>
      </c>
      <c r="E225" s="226" t="s">
        <v>879</v>
      </c>
      <c r="F225" s="227" t="s">
        <v>1058</v>
      </c>
      <c r="G225" s="225"/>
      <c r="H225" s="228">
        <v>44.7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AT225" s="234" t="s">
        <v>220</v>
      </c>
      <c r="AU225" s="234" t="s">
        <v>85</v>
      </c>
      <c r="AV225" s="14" t="s">
        <v>85</v>
      </c>
      <c r="AW225" s="14" t="s">
        <v>32</v>
      </c>
      <c r="AX225" s="14" t="s">
        <v>83</v>
      </c>
      <c r="AY225" s="234" t="s">
        <v>127</v>
      </c>
    </row>
    <row r="226" spans="1:65" s="2" customFormat="1" ht="24.2" customHeight="1">
      <c r="A226" s="34"/>
      <c r="B226" s="35"/>
      <c r="C226" s="203" t="s">
        <v>266</v>
      </c>
      <c r="D226" s="203" t="s">
        <v>216</v>
      </c>
      <c r="E226" s="204" t="s">
        <v>1059</v>
      </c>
      <c r="F226" s="205" t="s">
        <v>1060</v>
      </c>
      <c r="G226" s="206" t="s">
        <v>99</v>
      </c>
      <c r="H226" s="207">
        <v>12</v>
      </c>
      <c r="I226" s="208"/>
      <c r="J226" s="209">
        <f>ROUND(I226*H226,2)</f>
        <v>0</v>
      </c>
      <c r="K226" s="210"/>
      <c r="L226" s="39"/>
      <c r="M226" s="211" t="s">
        <v>1</v>
      </c>
      <c r="N226" s="212" t="s">
        <v>40</v>
      </c>
      <c r="O226" s="7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556</v>
      </c>
      <c r="AT226" s="201" t="s">
        <v>216</v>
      </c>
      <c r="AU226" s="201" t="s">
        <v>85</v>
      </c>
      <c r="AY226" s="17" t="s">
        <v>127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83</v>
      </c>
      <c r="BK226" s="202">
        <f>ROUND(I226*H226,2)</f>
        <v>0</v>
      </c>
      <c r="BL226" s="17" t="s">
        <v>556</v>
      </c>
      <c r="BM226" s="201" t="s">
        <v>1061</v>
      </c>
    </row>
    <row r="227" spans="1:65" s="13" customFormat="1" ht="11.25">
      <c r="B227" s="213"/>
      <c r="C227" s="214"/>
      <c r="D227" s="215" t="s">
        <v>220</v>
      </c>
      <c r="E227" s="216" t="s">
        <v>1</v>
      </c>
      <c r="F227" s="217" t="s">
        <v>889</v>
      </c>
      <c r="G227" s="214"/>
      <c r="H227" s="216" t="s">
        <v>1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220</v>
      </c>
      <c r="AU227" s="223" t="s">
        <v>85</v>
      </c>
      <c r="AV227" s="13" t="s">
        <v>83</v>
      </c>
      <c r="AW227" s="13" t="s">
        <v>32</v>
      </c>
      <c r="AX227" s="13" t="s">
        <v>75</v>
      </c>
      <c r="AY227" s="223" t="s">
        <v>127</v>
      </c>
    </row>
    <row r="228" spans="1:65" s="14" customFormat="1" ht="11.25">
      <c r="B228" s="224"/>
      <c r="C228" s="225"/>
      <c r="D228" s="215" t="s">
        <v>220</v>
      </c>
      <c r="E228" s="226" t="s">
        <v>878</v>
      </c>
      <c r="F228" s="227" t="s">
        <v>1062</v>
      </c>
      <c r="G228" s="225"/>
      <c r="H228" s="228">
        <v>12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220</v>
      </c>
      <c r="AU228" s="234" t="s">
        <v>85</v>
      </c>
      <c r="AV228" s="14" t="s">
        <v>85</v>
      </c>
      <c r="AW228" s="14" t="s">
        <v>32</v>
      </c>
      <c r="AX228" s="14" t="s">
        <v>83</v>
      </c>
      <c r="AY228" s="234" t="s">
        <v>127</v>
      </c>
    </row>
    <row r="229" spans="1:65" s="2" customFormat="1" ht="24.2" customHeight="1">
      <c r="A229" s="34"/>
      <c r="B229" s="35"/>
      <c r="C229" s="203" t="s">
        <v>477</v>
      </c>
      <c r="D229" s="203" t="s">
        <v>216</v>
      </c>
      <c r="E229" s="204" t="s">
        <v>1063</v>
      </c>
      <c r="F229" s="205" t="s">
        <v>1064</v>
      </c>
      <c r="G229" s="206" t="s">
        <v>99</v>
      </c>
      <c r="H229" s="207">
        <v>44.7</v>
      </c>
      <c r="I229" s="208"/>
      <c r="J229" s="209">
        <f>ROUND(I229*H229,2)</f>
        <v>0</v>
      </c>
      <c r="K229" s="210"/>
      <c r="L229" s="39"/>
      <c r="M229" s="211" t="s">
        <v>1</v>
      </c>
      <c r="N229" s="212" t="s">
        <v>40</v>
      </c>
      <c r="O229" s="71"/>
      <c r="P229" s="199">
        <f>O229*H229</f>
        <v>0</v>
      </c>
      <c r="Q229" s="199">
        <v>0.20300000000000001</v>
      </c>
      <c r="R229" s="199">
        <f>Q229*H229</f>
        <v>9.0741000000000014</v>
      </c>
      <c r="S229" s="199">
        <v>0</v>
      </c>
      <c r="T229" s="20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556</v>
      </c>
      <c r="AT229" s="201" t="s">
        <v>216</v>
      </c>
      <c r="AU229" s="201" t="s">
        <v>85</v>
      </c>
      <c r="AY229" s="17" t="s">
        <v>127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7" t="s">
        <v>83</v>
      </c>
      <c r="BK229" s="202">
        <f>ROUND(I229*H229,2)</f>
        <v>0</v>
      </c>
      <c r="BL229" s="17" t="s">
        <v>556</v>
      </c>
      <c r="BM229" s="201" t="s">
        <v>1065</v>
      </c>
    </row>
    <row r="230" spans="1:65" s="13" customFormat="1" ht="11.25">
      <c r="B230" s="213"/>
      <c r="C230" s="214"/>
      <c r="D230" s="215" t="s">
        <v>220</v>
      </c>
      <c r="E230" s="216" t="s">
        <v>1</v>
      </c>
      <c r="F230" s="217" t="s">
        <v>1066</v>
      </c>
      <c r="G230" s="214"/>
      <c r="H230" s="216" t="s">
        <v>1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220</v>
      </c>
      <c r="AU230" s="223" t="s">
        <v>85</v>
      </c>
      <c r="AV230" s="13" t="s">
        <v>83</v>
      </c>
      <c r="AW230" s="13" t="s">
        <v>32</v>
      </c>
      <c r="AX230" s="13" t="s">
        <v>75</v>
      </c>
      <c r="AY230" s="223" t="s">
        <v>127</v>
      </c>
    </row>
    <row r="231" spans="1:65" s="14" customFormat="1" ht="11.25">
      <c r="B231" s="224"/>
      <c r="C231" s="225"/>
      <c r="D231" s="215" t="s">
        <v>220</v>
      </c>
      <c r="E231" s="226" t="s">
        <v>1</v>
      </c>
      <c r="F231" s="227" t="s">
        <v>879</v>
      </c>
      <c r="G231" s="225"/>
      <c r="H231" s="228">
        <v>44.7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220</v>
      </c>
      <c r="AU231" s="234" t="s">
        <v>85</v>
      </c>
      <c r="AV231" s="14" t="s">
        <v>85</v>
      </c>
      <c r="AW231" s="14" t="s">
        <v>32</v>
      </c>
      <c r="AX231" s="14" t="s">
        <v>75</v>
      </c>
      <c r="AY231" s="234" t="s">
        <v>127</v>
      </c>
    </row>
    <row r="232" spans="1:65" s="15" customFormat="1" ht="11.25">
      <c r="B232" s="240"/>
      <c r="C232" s="241"/>
      <c r="D232" s="215" t="s">
        <v>220</v>
      </c>
      <c r="E232" s="242" t="s">
        <v>242</v>
      </c>
      <c r="F232" s="243" t="s">
        <v>319</v>
      </c>
      <c r="G232" s="241"/>
      <c r="H232" s="244">
        <v>44.7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220</v>
      </c>
      <c r="AU232" s="250" t="s">
        <v>85</v>
      </c>
      <c r="AV232" s="15" t="s">
        <v>133</v>
      </c>
      <c r="AW232" s="15" t="s">
        <v>32</v>
      </c>
      <c r="AX232" s="15" t="s">
        <v>83</v>
      </c>
      <c r="AY232" s="250" t="s">
        <v>127</v>
      </c>
    </row>
    <row r="233" spans="1:65" s="2" customFormat="1" ht="21.75" customHeight="1">
      <c r="A233" s="34"/>
      <c r="B233" s="35"/>
      <c r="C233" s="203" t="s">
        <v>482</v>
      </c>
      <c r="D233" s="203" t="s">
        <v>216</v>
      </c>
      <c r="E233" s="204" t="s">
        <v>1067</v>
      </c>
      <c r="F233" s="205" t="s">
        <v>1068</v>
      </c>
      <c r="G233" s="206" t="s">
        <v>163</v>
      </c>
      <c r="H233" s="207">
        <v>4</v>
      </c>
      <c r="I233" s="208"/>
      <c r="J233" s="209">
        <f>ROUND(I233*H233,2)</f>
        <v>0</v>
      </c>
      <c r="K233" s="210"/>
      <c r="L233" s="39"/>
      <c r="M233" s="211" t="s">
        <v>1</v>
      </c>
      <c r="N233" s="212" t="s">
        <v>40</v>
      </c>
      <c r="O233" s="71"/>
      <c r="P233" s="199">
        <f>O233*H233</f>
        <v>0</v>
      </c>
      <c r="Q233" s="199">
        <v>7.6E-3</v>
      </c>
      <c r="R233" s="199">
        <f>Q233*H233</f>
        <v>3.04E-2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556</v>
      </c>
      <c r="AT233" s="201" t="s">
        <v>216</v>
      </c>
      <c r="AU233" s="201" t="s">
        <v>85</v>
      </c>
      <c r="AY233" s="17" t="s">
        <v>127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556</v>
      </c>
      <c r="BM233" s="201" t="s">
        <v>1069</v>
      </c>
    </row>
    <row r="234" spans="1:65" s="2" customFormat="1" ht="24.2" customHeight="1">
      <c r="A234" s="34"/>
      <c r="B234" s="35"/>
      <c r="C234" s="203" t="s">
        <v>486</v>
      </c>
      <c r="D234" s="203" t="s">
        <v>216</v>
      </c>
      <c r="E234" s="204" t="s">
        <v>1070</v>
      </c>
      <c r="F234" s="205" t="s">
        <v>1071</v>
      </c>
      <c r="G234" s="206" t="s">
        <v>99</v>
      </c>
      <c r="H234" s="207">
        <v>46.7</v>
      </c>
      <c r="I234" s="208"/>
      <c r="J234" s="209">
        <f>ROUND(I234*H234,2)</f>
        <v>0</v>
      </c>
      <c r="K234" s="210"/>
      <c r="L234" s="39"/>
      <c r="M234" s="211" t="s">
        <v>1</v>
      </c>
      <c r="N234" s="212" t="s">
        <v>40</v>
      </c>
      <c r="O234" s="7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556</v>
      </c>
      <c r="AT234" s="201" t="s">
        <v>216</v>
      </c>
      <c r="AU234" s="201" t="s">
        <v>85</v>
      </c>
      <c r="AY234" s="17" t="s">
        <v>127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" t="s">
        <v>83</v>
      </c>
      <c r="BK234" s="202">
        <f>ROUND(I234*H234,2)</f>
        <v>0</v>
      </c>
      <c r="BL234" s="17" t="s">
        <v>556</v>
      </c>
      <c r="BM234" s="201" t="s">
        <v>1072</v>
      </c>
    </row>
    <row r="235" spans="1:65" s="13" customFormat="1" ht="11.25">
      <c r="B235" s="213"/>
      <c r="C235" s="214"/>
      <c r="D235" s="215" t="s">
        <v>220</v>
      </c>
      <c r="E235" s="216" t="s">
        <v>1</v>
      </c>
      <c r="F235" s="217" t="s">
        <v>1066</v>
      </c>
      <c r="G235" s="214"/>
      <c r="H235" s="216" t="s">
        <v>1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220</v>
      </c>
      <c r="AU235" s="223" t="s">
        <v>85</v>
      </c>
      <c r="AV235" s="13" t="s">
        <v>83</v>
      </c>
      <c r="AW235" s="13" t="s">
        <v>32</v>
      </c>
      <c r="AX235" s="13" t="s">
        <v>75</v>
      </c>
      <c r="AY235" s="223" t="s">
        <v>127</v>
      </c>
    </row>
    <row r="236" spans="1:65" s="14" customFormat="1" ht="11.25">
      <c r="B236" s="224"/>
      <c r="C236" s="225"/>
      <c r="D236" s="215" t="s">
        <v>220</v>
      </c>
      <c r="E236" s="226" t="s">
        <v>1</v>
      </c>
      <c r="F236" s="227" t="s">
        <v>1073</v>
      </c>
      <c r="G236" s="225"/>
      <c r="H236" s="228">
        <v>46.7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220</v>
      </c>
      <c r="AU236" s="234" t="s">
        <v>85</v>
      </c>
      <c r="AV236" s="14" t="s">
        <v>85</v>
      </c>
      <c r="AW236" s="14" t="s">
        <v>32</v>
      </c>
      <c r="AX236" s="14" t="s">
        <v>75</v>
      </c>
      <c r="AY236" s="234" t="s">
        <v>127</v>
      </c>
    </row>
    <row r="237" spans="1:65" s="15" customFormat="1" ht="11.25">
      <c r="B237" s="240"/>
      <c r="C237" s="241"/>
      <c r="D237" s="215" t="s">
        <v>220</v>
      </c>
      <c r="E237" s="242" t="s">
        <v>869</v>
      </c>
      <c r="F237" s="243" t="s">
        <v>319</v>
      </c>
      <c r="G237" s="241"/>
      <c r="H237" s="244">
        <v>46.7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220</v>
      </c>
      <c r="AU237" s="250" t="s">
        <v>85</v>
      </c>
      <c r="AV237" s="15" t="s">
        <v>133</v>
      </c>
      <c r="AW237" s="15" t="s">
        <v>32</v>
      </c>
      <c r="AX237" s="15" t="s">
        <v>83</v>
      </c>
      <c r="AY237" s="250" t="s">
        <v>127</v>
      </c>
    </row>
    <row r="238" spans="1:65" s="2" customFormat="1" ht="16.5" customHeight="1">
      <c r="A238" s="34"/>
      <c r="B238" s="35"/>
      <c r="C238" s="188" t="s">
        <v>490</v>
      </c>
      <c r="D238" s="188" t="s">
        <v>129</v>
      </c>
      <c r="E238" s="189" t="s">
        <v>817</v>
      </c>
      <c r="F238" s="190" t="s">
        <v>818</v>
      </c>
      <c r="G238" s="191" t="s">
        <v>390</v>
      </c>
      <c r="H238" s="192">
        <v>6.258</v>
      </c>
      <c r="I238" s="193"/>
      <c r="J238" s="194">
        <f>ROUND(I238*H238,2)</f>
        <v>0</v>
      </c>
      <c r="K238" s="195"/>
      <c r="L238" s="196"/>
      <c r="M238" s="197" t="s">
        <v>1</v>
      </c>
      <c r="N238" s="198" t="s">
        <v>40</v>
      </c>
      <c r="O238" s="71"/>
      <c r="P238" s="199">
        <f>O238*H238</f>
        <v>0</v>
      </c>
      <c r="Q238" s="199">
        <v>1</v>
      </c>
      <c r="R238" s="199">
        <f>Q238*H238</f>
        <v>6.258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132</v>
      </c>
      <c r="AT238" s="201" t="s">
        <v>129</v>
      </c>
      <c r="AU238" s="201" t="s">
        <v>85</v>
      </c>
      <c r="AY238" s="17" t="s">
        <v>127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83</v>
      </c>
      <c r="BK238" s="202">
        <f>ROUND(I238*H238,2)</f>
        <v>0</v>
      </c>
      <c r="BL238" s="17" t="s">
        <v>133</v>
      </c>
      <c r="BM238" s="201" t="s">
        <v>1074</v>
      </c>
    </row>
    <row r="239" spans="1:65" s="13" customFormat="1" ht="11.25">
      <c r="B239" s="213"/>
      <c r="C239" s="214"/>
      <c r="D239" s="215" t="s">
        <v>220</v>
      </c>
      <c r="E239" s="216" t="s">
        <v>1</v>
      </c>
      <c r="F239" s="217" t="s">
        <v>889</v>
      </c>
      <c r="G239" s="214"/>
      <c r="H239" s="216" t="s">
        <v>1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220</v>
      </c>
      <c r="AU239" s="223" t="s">
        <v>85</v>
      </c>
      <c r="AV239" s="13" t="s">
        <v>83</v>
      </c>
      <c r="AW239" s="13" t="s">
        <v>32</v>
      </c>
      <c r="AX239" s="13" t="s">
        <v>75</v>
      </c>
      <c r="AY239" s="223" t="s">
        <v>127</v>
      </c>
    </row>
    <row r="240" spans="1:65" s="14" customFormat="1" ht="11.25">
      <c r="B240" s="224"/>
      <c r="C240" s="225"/>
      <c r="D240" s="215" t="s">
        <v>220</v>
      </c>
      <c r="E240" s="226" t="s">
        <v>1</v>
      </c>
      <c r="F240" s="227" t="s">
        <v>1075</v>
      </c>
      <c r="G240" s="225"/>
      <c r="H240" s="228">
        <v>6.258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220</v>
      </c>
      <c r="AU240" s="234" t="s">
        <v>85</v>
      </c>
      <c r="AV240" s="14" t="s">
        <v>85</v>
      </c>
      <c r="AW240" s="14" t="s">
        <v>32</v>
      </c>
      <c r="AX240" s="14" t="s">
        <v>83</v>
      </c>
      <c r="AY240" s="234" t="s">
        <v>127</v>
      </c>
    </row>
    <row r="241" spans="1:65" s="2" customFormat="1" ht="16.5" customHeight="1">
      <c r="A241" s="34"/>
      <c r="B241" s="35"/>
      <c r="C241" s="188" t="s">
        <v>494</v>
      </c>
      <c r="D241" s="188" t="s">
        <v>129</v>
      </c>
      <c r="E241" s="189" t="s">
        <v>1076</v>
      </c>
      <c r="F241" s="190" t="s">
        <v>1077</v>
      </c>
      <c r="G241" s="191" t="s">
        <v>99</v>
      </c>
      <c r="H241" s="192">
        <v>49.034999999999997</v>
      </c>
      <c r="I241" s="193"/>
      <c r="J241" s="194">
        <f>ROUND(I241*H241,2)</f>
        <v>0</v>
      </c>
      <c r="K241" s="195"/>
      <c r="L241" s="196"/>
      <c r="M241" s="197" t="s">
        <v>1</v>
      </c>
      <c r="N241" s="198" t="s">
        <v>40</v>
      </c>
      <c r="O241" s="71"/>
      <c r="P241" s="199">
        <f>O241*H241</f>
        <v>0</v>
      </c>
      <c r="Q241" s="199">
        <v>4.2999999999999999E-4</v>
      </c>
      <c r="R241" s="199">
        <f>Q241*H241</f>
        <v>2.1085049999999998E-2</v>
      </c>
      <c r="S241" s="199">
        <v>0</v>
      </c>
      <c r="T241" s="20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724</v>
      </c>
      <c r="AT241" s="201" t="s">
        <v>129</v>
      </c>
      <c r="AU241" s="201" t="s">
        <v>85</v>
      </c>
      <c r="AY241" s="17" t="s">
        <v>127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" t="s">
        <v>83</v>
      </c>
      <c r="BK241" s="202">
        <f>ROUND(I241*H241,2)</f>
        <v>0</v>
      </c>
      <c r="BL241" s="17" t="s">
        <v>724</v>
      </c>
      <c r="BM241" s="201" t="s">
        <v>1078</v>
      </c>
    </row>
    <row r="242" spans="1:65" s="13" customFormat="1" ht="11.25">
      <c r="B242" s="213"/>
      <c r="C242" s="214"/>
      <c r="D242" s="215" t="s">
        <v>220</v>
      </c>
      <c r="E242" s="216" t="s">
        <v>1</v>
      </c>
      <c r="F242" s="217" t="s">
        <v>560</v>
      </c>
      <c r="G242" s="214"/>
      <c r="H242" s="216" t="s">
        <v>1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220</v>
      </c>
      <c r="AU242" s="223" t="s">
        <v>85</v>
      </c>
      <c r="AV242" s="13" t="s">
        <v>83</v>
      </c>
      <c r="AW242" s="13" t="s">
        <v>32</v>
      </c>
      <c r="AX242" s="13" t="s">
        <v>75</v>
      </c>
      <c r="AY242" s="223" t="s">
        <v>127</v>
      </c>
    </row>
    <row r="243" spans="1:65" s="14" customFormat="1" ht="11.25">
      <c r="B243" s="224"/>
      <c r="C243" s="225"/>
      <c r="D243" s="215" t="s">
        <v>220</v>
      </c>
      <c r="E243" s="226" t="s">
        <v>1</v>
      </c>
      <c r="F243" s="227" t="s">
        <v>869</v>
      </c>
      <c r="G243" s="225"/>
      <c r="H243" s="228">
        <v>46.7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AT243" s="234" t="s">
        <v>220</v>
      </c>
      <c r="AU243" s="234" t="s">
        <v>85</v>
      </c>
      <c r="AV243" s="14" t="s">
        <v>85</v>
      </c>
      <c r="AW243" s="14" t="s">
        <v>32</v>
      </c>
      <c r="AX243" s="14" t="s">
        <v>75</v>
      </c>
      <c r="AY243" s="234" t="s">
        <v>127</v>
      </c>
    </row>
    <row r="244" spans="1:65" s="15" customFormat="1" ht="11.25">
      <c r="B244" s="240"/>
      <c r="C244" s="241"/>
      <c r="D244" s="215" t="s">
        <v>220</v>
      </c>
      <c r="E244" s="242" t="s">
        <v>1</v>
      </c>
      <c r="F244" s="243" t="s">
        <v>319</v>
      </c>
      <c r="G244" s="241"/>
      <c r="H244" s="244">
        <v>46.7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220</v>
      </c>
      <c r="AU244" s="250" t="s">
        <v>85</v>
      </c>
      <c r="AV244" s="15" t="s">
        <v>133</v>
      </c>
      <c r="AW244" s="15" t="s">
        <v>32</v>
      </c>
      <c r="AX244" s="15" t="s">
        <v>83</v>
      </c>
      <c r="AY244" s="250" t="s">
        <v>127</v>
      </c>
    </row>
    <row r="245" spans="1:65" s="14" customFormat="1" ht="11.25">
      <c r="B245" s="224"/>
      <c r="C245" s="225"/>
      <c r="D245" s="215" t="s">
        <v>220</v>
      </c>
      <c r="E245" s="225"/>
      <c r="F245" s="227" t="s">
        <v>1079</v>
      </c>
      <c r="G245" s="225"/>
      <c r="H245" s="228">
        <v>49.034999999999997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AT245" s="234" t="s">
        <v>220</v>
      </c>
      <c r="AU245" s="234" t="s">
        <v>85</v>
      </c>
      <c r="AV245" s="14" t="s">
        <v>85</v>
      </c>
      <c r="AW245" s="14" t="s">
        <v>4</v>
      </c>
      <c r="AX245" s="14" t="s">
        <v>83</v>
      </c>
      <c r="AY245" s="234" t="s">
        <v>127</v>
      </c>
    </row>
    <row r="246" spans="1:65" s="2" customFormat="1" ht="24.2" customHeight="1">
      <c r="A246" s="34"/>
      <c r="B246" s="35"/>
      <c r="C246" s="203" t="s">
        <v>499</v>
      </c>
      <c r="D246" s="203" t="s">
        <v>216</v>
      </c>
      <c r="E246" s="204" t="s">
        <v>717</v>
      </c>
      <c r="F246" s="205" t="s">
        <v>718</v>
      </c>
      <c r="G246" s="206" t="s">
        <v>99</v>
      </c>
      <c r="H246" s="207">
        <v>24</v>
      </c>
      <c r="I246" s="208"/>
      <c r="J246" s="209">
        <f>ROUND(I246*H246,2)</f>
        <v>0</v>
      </c>
      <c r="K246" s="210"/>
      <c r="L246" s="39"/>
      <c r="M246" s="211" t="s">
        <v>1</v>
      </c>
      <c r="N246" s="212" t="s">
        <v>40</v>
      </c>
      <c r="O246" s="7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556</v>
      </c>
      <c r="AT246" s="201" t="s">
        <v>216</v>
      </c>
      <c r="AU246" s="201" t="s">
        <v>85</v>
      </c>
      <c r="AY246" s="17" t="s">
        <v>127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83</v>
      </c>
      <c r="BK246" s="202">
        <f>ROUND(I246*H246,2)</f>
        <v>0</v>
      </c>
      <c r="BL246" s="17" t="s">
        <v>556</v>
      </c>
      <c r="BM246" s="201" t="s">
        <v>1080</v>
      </c>
    </row>
    <row r="247" spans="1:65" s="13" customFormat="1" ht="11.25">
      <c r="B247" s="213"/>
      <c r="C247" s="214"/>
      <c r="D247" s="215" t="s">
        <v>220</v>
      </c>
      <c r="E247" s="216" t="s">
        <v>1</v>
      </c>
      <c r="F247" s="217" t="s">
        <v>1081</v>
      </c>
      <c r="G247" s="214"/>
      <c r="H247" s="216" t="s">
        <v>1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220</v>
      </c>
      <c r="AU247" s="223" t="s">
        <v>85</v>
      </c>
      <c r="AV247" s="13" t="s">
        <v>83</v>
      </c>
      <c r="AW247" s="13" t="s">
        <v>32</v>
      </c>
      <c r="AX247" s="13" t="s">
        <v>75</v>
      </c>
      <c r="AY247" s="223" t="s">
        <v>127</v>
      </c>
    </row>
    <row r="248" spans="1:65" s="14" customFormat="1" ht="11.25">
      <c r="B248" s="224"/>
      <c r="C248" s="225"/>
      <c r="D248" s="215" t="s">
        <v>220</v>
      </c>
      <c r="E248" s="226" t="s">
        <v>1</v>
      </c>
      <c r="F248" s="227" t="s">
        <v>1082</v>
      </c>
      <c r="G248" s="225"/>
      <c r="H248" s="228">
        <v>24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220</v>
      </c>
      <c r="AU248" s="234" t="s">
        <v>85</v>
      </c>
      <c r="AV248" s="14" t="s">
        <v>85</v>
      </c>
      <c r="AW248" s="14" t="s">
        <v>32</v>
      </c>
      <c r="AX248" s="14" t="s">
        <v>75</v>
      </c>
      <c r="AY248" s="234" t="s">
        <v>127</v>
      </c>
    </row>
    <row r="249" spans="1:65" s="15" customFormat="1" ht="11.25">
      <c r="B249" s="240"/>
      <c r="C249" s="241"/>
      <c r="D249" s="215" t="s">
        <v>220</v>
      </c>
      <c r="E249" s="242" t="s">
        <v>868</v>
      </c>
      <c r="F249" s="243" t="s">
        <v>319</v>
      </c>
      <c r="G249" s="241"/>
      <c r="H249" s="244">
        <v>24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220</v>
      </c>
      <c r="AU249" s="250" t="s">
        <v>85</v>
      </c>
      <c r="AV249" s="15" t="s">
        <v>133</v>
      </c>
      <c r="AW249" s="15" t="s">
        <v>32</v>
      </c>
      <c r="AX249" s="15" t="s">
        <v>83</v>
      </c>
      <c r="AY249" s="250" t="s">
        <v>127</v>
      </c>
    </row>
    <row r="250" spans="1:65" s="2" customFormat="1" ht="16.5" customHeight="1">
      <c r="A250" s="34"/>
      <c r="B250" s="35"/>
      <c r="C250" s="188" t="s">
        <v>503</v>
      </c>
      <c r="D250" s="188" t="s">
        <v>129</v>
      </c>
      <c r="E250" s="189" t="s">
        <v>722</v>
      </c>
      <c r="F250" s="190" t="s">
        <v>723</v>
      </c>
      <c r="G250" s="191" t="s">
        <v>99</v>
      </c>
      <c r="H250" s="192">
        <v>26.4</v>
      </c>
      <c r="I250" s="193"/>
      <c r="J250" s="194">
        <f>ROUND(I250*H250,2)</f>
        <v>0</v>
      </c>
      <c r="K250" s="195"/>
      <c r="L250" s="196"/>
      <c r="M250" s="197" t="s">
        <v>1</v>
      </c>
      <c r="N250" s="198" t="s">
        <v>40</v>
      </c>
      <c r="O250" s="71"/>
      <c r="P250" s="199">
        <f>O250*H250</f>
        <v>0</v>
      </c>
      <c r="Q250" s="199">
        <v>6.8999999999999997E-4</v>
      </c>
      <c r="R250" s="199">
        <f>Q250*H250</f>
        <v>1.8216E-2</v>
      </c>
      <c r="S250" s="199">
        <v>0</v>
      </c>
      <c r="T250" s="20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1" t="s">
        <v>724</v>
      </c>
      <c r="AT250" s="201" t="s">
        <v>129</v>
      </c>
      <c r="AU250" s="201" t="s">
        <v>85</v>
      </c>
      <c r="AY250" s="17" t="s">
        <v>127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" t="s">
        <v>83</v>
      </c>
      <c r="BK250" s="202">
        <f>ROUND(I250*H250,2)</f>
        <v>0</v>
      </c>
      <c r="BL250" s="17" t="s">
        <v>724</v>
      </c>
      <c r="BM250" s="201" t="s">
        <v>1083</v>
      </c>
    </row>
    <row r="251" spans="1:65" s="13" customFormat="1" ht="11.25">
      <c r="B251" s="213"/>
      <c r="C251" s="214"/>
      <c r="D251" s="215" t="s">
        <v>220</v>
      </c>
      <c r="E251" s="216" t="s">
        <v>1</v>
      </c>
      <c r="F251" s="217" t="s">
        <v>726</v>
      </c>
      <c r="G251" s="214"/>
      <c r="H251" s="216" t="s">
        <v>1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220</v>
      </c>
      <c r="AU251" s="223" t="s">
        <v>85</v>
      </c>
      <c r="AV251" s="13" t="s">
        <v>83</v>
      </c>
      <c r="AW251" s="13" t="s">
        <v>32</v>
      </c>
      <c r="AX251" s="13" t="s">
        <v>75</v>
      </c>
      <c r="AY251" s="223" t="s">
        <v>127</v>
      </c>
    </row>
    <row r="252" spans="1:65" s="14" customFormat="1" ht="11.25">
      <c r="B252" s="224"/>
      <c r="C252" s="225"/>
      <c r="D252" s="215" t="s">
        <v>220</v>
      </c>
      <c r="E252" s="226" t="s">
        <v>1</v>
      </c>
      <c r="F252" s="227" t="s">
        <v>868</v>
      </c>
      <c r="G252" s="225"/>
      <c r="H252" s="228">
        <v>24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AT252" s="234" t="s">
        <v>220</v>
      </c>
      <c r="AU252" s="234" t="s">
        <v>85</v>
      </c>
      <c r="AV252" s="14" t="s">
        <v>85</v>
      </c>
      <c r="AW252" s="14" t="s">
        <v>32</v>
      </c>
      <c r="AX252" s="14" t="s">
        <v>75</v>
      </c>
      <c r="AY252" s="234" t="s">
        <v>127</v>
      </c>
    </row>
    <row r="253" spans="1:65" s="15" customFormat="1" ht="11.25">
      <c r="B253" s="240"/>
      <c r="C253" s="241"/>
      <c r="D253" s="215" t="s">
        <v>220</v>
      </c>
      <c r="E253" s="242" t="s">
        <v>1</v>
      </c>
      <c r="F253" s="243" t="s">
        <v>319</v>
      </c>
      <c r="G253" s="241"/>
      <c r="H253" s="244">
        <v>24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220</v>
      </c>
      <c r="AU253" s="250" t="s">
        <v>85</v>
      </c>
      <c r="AV253" s="15" t="s">
        <v>133</v>
      </c>
      <c r="AW253" s="15" t="s">
        <v>32</v>
      </c>
      <c r="AX253" s="15" t="s">
        <v>83</v>
      </c>
      <c r="AY253" s="250" t="s">
        <v>127</v>
      </c>
    </row>
    <row r="254" spans="1:65" s="14" customFormat="1" ht="11.25">
      <c r="B254" s="224"/>
      <c r="C254" s="225"/>
      <c r="D254" s="215" t="s">
        <v>220</v>
      </c>
      <c r="E254" s="225"/>
      <c r="F254" s="227" t="s">
        <v>1084</v>
      </c>
      <c r="G254" s="225"/>
      <c r="H254" s="228">
        <v>26.4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AT254" s="234" t="s">
        <v>220</v>
      </c>
      <c r="AU254" s="234" t="s">
        <v>85</v>
      </c>
      <c r="AV254" s="14" t="s">
        <v>85</v>
      </c>
      <c r="AW254" s="14" t="s">
        <v>4</v>
      </c>
      <c r="AX254" s="14" t="s">
        <v>83</v>
      </c>
      <c r="AY254" s="234" t="s">
        <v>127</v>
      </c>
    </row>
    <row r="255" spans="1:65" s="2" customFormat="1" ht="24.2" customHeight="1">
      <c r="A255" s="34"/>
      <c r="B255" s="35"/>
      <c r="C255" s="203" t="s">
        <v>508</v>
      </c>
      <c r="D255" s="203" t="s">
        <v>216</v>
      </c>
      <c r="E255" s="204" t="s">
        <v>1085</v>
      </c>
      <c r="F255" s="205" t="s">
        <v>1086</v>
      </c>
      <c r="G255" s="206" t="s">
        <v>99</v>
      </c>
      <c r="H255" s="207">
        <v>44.7</v>
      </c>
      <c r="I255" s="208"/>
      <c r="J255" s="209">
        <f>ROUND(I255*H255,2)</f>
        <v>0</v>
      </c>
      <c r="K255" s="210"/>
      <c r="L255" s="39"/>
      <c r="M255" s="211" t="s">
        <v>1</v>
      </c>
      <c r="N255" s="212" t="s">
        <v>40</v>
      </c>
      <c r="O255" s="71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1" t="s">
        <v>556</v>
      </c>
      <c r="AT255" s="201" t="s">
        <v>216</v>
      </c>
      <c r="AU255" s="201" t="s">
        <v>85</v>
      </c>
      <c r="AY255" s="17" t="s">
        <v>127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" t="s">
        <v>83</v>
      </c>
      <c r="BK255" s="202">
        <f>ROUND(I255*H255,2)</f>
        <v>0</v>
      </c>
      <c r="BL255" s="17" t="s">
        <v>556</v>
      </c>
      <c r="BM255" s="201" t="s">
        <v>1087</v>
      </c>
    </row>
    <row r="256" spans="1:65" s="14" customFormat="1" ht="11.25">
      <c r="B256" s="224"/>
      <c r="C256" s="225"/>
      <c r="D256" s="215" t="s">
        <v>220</v>
      </c>
      <c r="E256" s="226" t="s">
        <v>1</v>
      </c>
      <c r="F256" s="227" t="s">
        <v>879</v>
      </c>
      <c r="G256" s="225"/>
      <c r="H256" s="228">
        <v>44.7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220</v>
      </c>
      <c r="AU256" s="234" t="s">
        <v>85</v>
      </c>
      <c r="AV256" s="14" t="s">
        <v>85</v>
      </c>
      <c r="AW256" s="14" t="s">
        <v>32</v>
      </c>
      <c r="AX256" s="14" t="s">
        <v>83</v>
      </c>
      <c r="AY256" s="234" t="s">
        <v>127</v>
      </c>
    </row>
    <row r="257" spans="1:65" s="2" customFormat="1" ht="24.2" customHeight="1">
      <c r="A257" s="34"/>
      <c r="B257" s="35"/>
      <c r="C257" s="203" t="s">
        <v>514</v>
      </c>
      <c r="D257" s="203" t="s">
        <v>216</v>
      </c>
      <c r="E257" s="204" t="s">
        <v>1088</v>
      </c>
      <c r="F257" s="205" t="s">
        <v>1089</v>
      </c>
      <c r="G257" s="206" t="s">
        <v>99</v>
      </c>
      <c r="H257" s="207">
        <v>12</v>
      </c>
      <c r="I257" s="208"/>
      <c r="J257" s="209">
        <f>ROUND(I257*H257,2)</f>
        <v>0</v>
      </c>
      <c r="K257" s="210"/>
      <c r="L257" s="39"/>
      <c r="M257" s="211" t="s">
        <v>1</v>
      </c>
      <c r="N257" s="212" t="s">
        <v>40</v>
      </c>
      <c r="O257" s="71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1" t="s">
        <v>556</v>
      </c>
      <c r="AT257" s="201" t="s">
        <v>216</v>
      </c>
      <c r="AU257" s="201" t="s">
        <v>85</v>
      </c>
      <c r="AY257" s="17" t="s">
        <v>127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" t="s">
        <v>83</v>
      </c>
      <c r="BK257" s="202">
        <f>ROUND(I257*H257,2)</f>
        <v>0</v>
      </c>
      <c r="BL257" s="17" t="s">
        <v>556</v>
      </c>
      <c r="BM257" s="201" t="s">
        <v>1090</v>
      </c>
    </row>
    <row r="258" spans="1:65" s="14" customFormat="1" ht="11.25">
      <c r="B258" s="224"/>
      <c r="C258" s="225"/>
      <c r="D258" s="215" t="s">
        <v>220</v>
      </c>
      <c r="E258" s="226" t="s">
        <v>1</v>
      </c>
      <c r="F258" s="227" t="s">
        <v>878</v>
      </c>
      <c r="G258" s="225"/>
      <c r="H258" s="228">
        <v>12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AT258" s="234" t="s">
        <v>220</v>
      </c>
      <c r="AU258" s="234" t="s">
        <v>85</v>
      </c>
      <c r="AV258" s="14" t="s">
        <v>85</v>
      </c>
      <c r="AW258" s="14" t="s">
        <v>32</v>
      </c>
      <c r="AX258" s="14" t="s">
        <v>83</v>
      </c>
      <c r="AY258" s="234" t="s">
        <v>127</v>
      </c>
    </row>
    <row r="259" spans="1:65" s="2" customFormat="1" ht="21.75" customHeight="1">
      <c r="A259" s="34"/>
      <c r="B259" s="35"/>
      <c r="C259" s="203" t="s">
        <v>520</v>
      </c>
      <c r="D259" s="203" t="s">
        <v>216</v>
      </c>
      <c r="E259" s="204" t="s">
        <v>1091</v>
      </c>
      <c r="F259" s="205" t="s">
        <v>1092</v>
      </c>
      <c r="G259" s="206" t="s">
        <v>231</v>
      </c>
      <c r="H259" s="207">
        <v>56.7</v>
      </c>
      <c r="I259" s="208"/>
      <c r="J259" s="209">
        <f>ROUND(I259*H259,2)</f>
        <v>0</v>
      </c>
      <c r="K259" s="210"/>
      <c r="L259" s="39"/>
      <c r="M259" s="211" t="s">
        <v>1</v>
      </c>
      <c r="N259" s="212" t="s">
        <v>40</v>
      </c>
      <c r="O259" s="7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1" t="s">
        <v>556</v>
      </c>
      <c r="AT259" s="201" t="s">
        <v>216</v>
      </c>
      <c r="AU259" s="201" t="s">
        <v>85</v>
      </c>
      <c r="AY259" s="17" t="s">
        <v>127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" t="s">
        <v>83</v>
      </c>
      <c r="BK259" s="202">
        <f>ROUND(I259*H259,2)</f>
        <v>0</v>
      </c>
      <c r="BL259" s="17" t="s">
        <v>556</v>
      </c>
      <c r="BM259" s="201" t="s">
        <v>1093</v>
      </c>
    </row>
    <row r="260" spans="1:65" s="14" customFormat="1" ht="11.25">
      <c r="B260" s="224"/>
      <c r="C260" s="225"/>
      <c r="D260" s="215" t="s">
        <v>220</v>
      </c>
      <c r="E260" s="226" t="s">
        <v>1</v>
      </c>
      <c r="F260" s="227" t="s">
        <v>931</v>
      </c>
      <c r="G260" s="225"/>
      <c r="H260" s="228">
        <v>56.7</v>
      </c>
      <c r="I260" s="229"/>
      <c r="J260" s="225"/>
      <c r="K260" s="225"/>
      <c r="L260" s="230"/>
      <c r="M260" s="251"/>
      <c r="N260" s="252"/>
      <c r="O260" s="252"/>
      <c r="P260" s="252"/>
      <c r="Q260" s="252"/>
      <c r="R260" s="252"/>
      <c r="S260" s="252"/>
      <c r="T260" s="253"/>
      <c r="AT260" s="234" t="s">
        <v>220</v>
      </c>
      <c r="AU260" s="234" t="s">
        <v>85</v>
      </c>
      <c r="AV260" s="14" t="s">
        <v>85</v>
      </c>
      <c r="AW260" s="14" t="s">
        <v>32</v>
      </c>
      <c r="AX260" s="14" t="s">
        <v>83</v>
      </c>
      <c r="AY260" s="234" t="s">
        <v>127</v>
      </c>
    </row>
    <row r="261" spans="1:65" s="2" customFormat="1" ht="6.95" customHeight="1">
      <c r="A261" s="3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39"/>
      <c r="M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</row>
  </sheetData>
  <sheetProtection algorithmName="SHA-512" hashValue="YY+ZSU5ikiVmW+isGugNiLF4oc9LNFCBnLvW+A/DNAxFDW9d9mWCCLtpbMMhZ8YCVODepZ6Ura1v4qgS6bZuOg==" saltValue="Y0jxss9otRSvlzGwkJIVbYuqiZ3Kl7rYk73nAXKlT6sGLbb7k93lGf1WZsjZFmUcuLibxm7nKPP6LZU9qulzmw==" spinCount="100000" sheet="1" objects="1" scenarios="1" formatColumns="0" formatRows="0" autoFilter="0"/>
  <autoFilter ref="C123:K26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topLeftCell="A14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4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26.25" customHeight="1">
      <c r="B7" s="20"/>
      <c r="E7" s="309" t="str">
        <f>'Rekapitulace stavby'!K6</f>
        <v>Vybudování parkovacích stání na ul. Čujkovova 49 - 53, p. p. č. 654/46, k. ú. Zábřeh nad Odrou</v>
      </c>
      <c r="F7" s="310"/>
      <c r="G7" s="310"/>
      <c r="H7" s="310"/>
      <c r="L7" s="20"/>
    </row>
    <row r="8" spans="1:4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1094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14. 4. 2018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ROUND((SUM(BE122:BE202)),  2)</f>
        <v>0</v>
      </c>
      <c r="G33" s="34"/>
      <c r="H33" s="34"/>
      <c r="I33" s="125">
        <v>0.21</v>
      </c>
      <c r="J33" s="124">
        <f>ROUND(((SUM(BE122:BE202))*I33),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ROUND((SUM(BF122:BF202)),  2)</f>
        <v>0</v>
      </c>
      <c r="G34" s="34"/>
      <c r="H34" s="34"/>
      <c r="I34" s="125">
        <v>0.15</v>
      </c>
      <c r="J34" s="124">
        <f>ROUND(((SUM(BF122:BF202))*I34),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ROUND((SUM(BG122:BG202)),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ROUND((SUM(BH122:BH202)),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ROUND((SUM(BI122:BI202)),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49 - 53,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004 - 5-LETÁ UDRŽOVACÍ PÉČE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Čujkovova 49 - 53</v>
      </c>
      <c r="G89" s="36"/>
      <c r="H89" s="36"/>
      <c r="I89" s="29" t="s">
        <v>22</v>
      </c>
      <c r="J89" s="66" t="str">
        <f>IF(J12="","",J12)</f>
        <v>14. 4. 2018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1095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1096</v>
      </c>
      <c r="E99" s="157"/>
      <c r="F99" s="157"/>
      <c r="G99" s="157"/>
      <c r="H99" s="157"/>
      <c r="I99" s="157"/>
      <c r="J99" s="158">
        <f>J139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1097</v>
      </c>
      <c r="E100" s="157"/>
      <c r="F100" s="157"/>
      <c r="G100" s="157"/>
      <c r="H100" s="157"/>
      <c r="I100" s="157"/>
      <c r="J100" s="158">
        <f>J155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1098</v>
      </c>
      <c r="E101" s="157"/>
      <c r="F101" s="157"/>
      <c r="G101" s="157"/>
      <c r="H101" s="157"/>
      <c r="I101" s="157"/>
      <c r="J101" s="158">
        <f>J171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1099</v>
      </c>
      <c r="E102" s="157"/>
      <c r="F102" s="157"/>
      <c r="G102" s="157"/>
      <c r="H102" s="157"/>
      <c r="I102" s="157"/>
      <c r="J102" s="158">
        <f>J187</f>
        <v>0</v>
      </c>
      <c r="K102" s="155"/>
      <c r="L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111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6.25" customHeight="1">
      <c r="A112" s="34"/>
      <c r="B112" s="35"/>
      <c r="C112" s="36"/>
      <c r="D112" s="36"/>
      <c r="E112" s="316" t="str">
        <f>E7</f>
        <v>Vybudování parkovacích stání na ul. Čujkovova 49 - 53, p. p. č. 654/46, k. ú. Zábřeh nad Odrou</v>
      </c>
      <c r="F112" s="317"/>
      <c r="G112" s="317"/>
      <c r="H112" s="31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102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8" t="str">
        <f>E9</f>
        <v>004 - 5-LETÁ UDRŽOVACÍ PÉČE</v>
      </c>
      <c r="F114" s="318"/>
      <c r="G114" s="318"/>
      <c r="H114" s="31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Čujkovova 49 - 53</v>
      </c>
      <c r="G116" s="36"/>
      <c r="H116" s="36"/>
      <c r="I116" s="29" t="s">
        <v>22</v>
      </c>
      <c r="J116" s="66" t="str">
        <f>IF(J12="","",J12)</f>
        <v>14. 4. 2018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112</v>
      </c>
      <c r="D121" s="163" t="s">
        <v>60</v>
      </c>
      <c r="E121" s="163" t="s">
        <v>56</v>
      </c>
      <c r="F121" s="163" t="s">
        <v>57</v>
      </c>
      <c r="G121" s="163" t="s">
        <v>113</v>
      </c>
      <c r="H121" s="163" t="s">
        <v>114</v>
      </c>
      <c r="I121" s="163" t="s">
        <v>115</v>
      </c>
      <c r="J121" s="164" t="s">
        <v>106</v>
      </c>
      <c r="K121" s="165" t="s">
        <v>116</v>
      </c>
      <c r="L121" s="166"/>
      <c r="M121" s="75" t="s">
        <v>1</v>
      </c>
      <c r="N121" s="76" t="s">
        <v>39</v>
      </c>
      <c r="O121" s="76" t="s">
        <v>117</v>
      </c>
      <c r="P121" s="76" t="s">
        <v>118</v>
      </c>
      <c r="Q121" s="76" t="s">
        <v>119</v>
      </c>
      <c r="R121" s="76" t="s">
        <v>120</v>
      </c>
      <c r="S121" s="76" t="s">
        <v>121</v>
      </c>
      <c r="T121" s="77" t="s">
        <v>122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2" t="s">
        <v>123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8"/>
      <c r="N122" s="168"/>
      <c r="O122" s="79"/>
      <c r="P122" s="169">
        <f>P123</f>
        <v>0</v>
      </c>
      <c r="Q122" s="79"/>
      <c r="R122" s="169">
        <f>R123</f>
        <v>8.1200000000000008E-2</v>
      </c>
      <c r="S122" s="79"/>
      <c r="T122" s="17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108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74</v>
      </c>
      <c r="E123" s="175" t="s">
        <v>124</v>
      </c>
      <c r="F123" s="175" t="s">
        <v>125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P124+P139+P155+P171+P187</f>
        <v>0</v>
      </c>
      <c r="Q123" s="180"/>
      <c r="R123" s="181">
        <f>R124+R139+R155+R171+R187</f>
        <v>8.1200000000000008E-2</v>
      </c>
      <c r="S123" s="180"/>
      <c r="T123" s="182">
        <f>T124+T139+T155+T171+T187</f>
        <v>0</v>
      </c>
      <c r="AR123" s="183" t="s">
        <v>83</v>
      </c>
      <c r="AT123" s="184" t="s">
        <v>74</v>
      </c>
      <c r="AU123" s="184" t="s">
        <v>75</v>
      </c>
      <c r="AY123" s="183" t="s">
        <v>127</v>
      </c>
      <c r="BK123" s="185">
        <f>BK124+BK139+BK155+BK171+BK187</f>
        <v>0</v>
      </c>
    </row>
    <row r="124" spans="1:65" s="12" customFormat="1" ht="22.9" customHeight="1">
      <c r="B124" s="172"/>
      <c r="C124" s="173"/>
      <c r="D124" s="174" t="s">
        <v>74</v>
      </c>
      <c r="E124" s="186" t="s">
        <v>1100</v>
      </c>
      <c r="F124" s="186" t="s">
        <v>1101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SUM(P125:P138)</f>
        <v>0</v>
      </c>
      <c r="Q124" s="180"/>
      <c r="R124" s="181">
        <f>SUM(R125:R138)</f>
        <v>1.6240000000000001E-2</v>
      </c>
      <c r="S124" s="180"/>
      <c r="T124" s="182">
        <f>SUM(T125:T138)</f>
        <v>0</v>
      </c>
      <c r="AR124" s="183" t="s">
        <v>83</v>
      </c>
      <c r="AT124" s="184" t="s">
        <v>74</v>
      </c>
      <c r="AU124" s="184" t="s">
        <v>83</v>
      </c>
      <c r="AY124" s="183" t="s">
        <v>127</v>
      </c>
      <c r="BK124" s="185">
        <f>SUM(BK125:BK138)</f>
        <v>0</v>
      </c>
    </row>
    <row r="125" spans="1:65" s="2" customFormat="1" ht="24.2" customHeight="1">
      <c r="A125" s="34"/>
      <c r="B125" s="35"/>
      <c r="C125" s="203" t="s">
        <v>83</v>
      </c>
      <c r="D125" s="203" t="s">
        <v>216</v>
      </c>
      <c r="E125" s="204" t="s">
        <v>1102</v>
      </c>
      <c r="F125" s="205" t="s">
        <v>1103</v>
      </c>
      <c r="G125" s="206" t="s">
        <v>163</v>
      </c>
      <c r="H125" s="207">
        <v>3</v>
      </c>
      <c r="I125" s="208"/>
      <c r="J125" s="209">
        <f>ROUND(I125*H125,2)</f>
        <v>0</v>
      </c>
      <c r="K125" s="210"/>
      <c r="L125" s="39"/>
      <c r="M125" s="211" t="s">
        <v>1</v>
      </c>
      <c r="N125" s="212" t="s">
        <v>40</v>
      </c>
      <c r="O125" s="71"/>
      <c r="P125" s="199">
        <f>O125*H125</f>
        <v>0</v>
      </c>
      <c r="Q125" s="199">
        <v>6.0000000000000002E-5</v>
      </c>
      <c r="R125" s="199">
        <f>Q125*H125</f>
        <v>1.8000000000000001E-4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133</v>
      </c>
      <c r="AT125" s="201" t="s">
        <v>216</v>
      </c>
      <c r="AU125" s="201" t="s">
        <v>85</v>
      </c>
      <c r="AY125" s="17" t="s">
        <v>127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83</v>
      </c>
      <c r="BK125" s="202">
        <f>ROUND(I125*H125,2)</f>
        <v>0</v>
      </c>
      <c r="BL125" s="17" t="s">
        <v>133</v>
      </c>
      <c r="BM125" s="201" t="s">
        <v>1104</v>
      </c>
    </row>
    <row r="126" spans="1:65" s="2" customFormat="1" ht="24.2" customHeight="1">
      <c r="A126" s="34"/>
      <c r="B126" s="35"/>
      <c r="C126" s="203" t="s">
        <v>85</v>
      </c>
      <c r="D126" s="203" t="s">
        <v>216</v>
      </c>
      <c r="E126" s="204" t="s">
        <v>1105</v>
      </c>
      <c r="F126" s="205" t="s">
        <v>1106</v>
      </c>
      <c r="G126" s="206" t="s">
        <v>163</v>
      </c>
      <c r="H126" s="207">
        <v>3</v>
      </c>
      <c r="I126" s="208"/>
      <c r="J126" s="209">
        <f>ROUND(I126*H126,2)</f>
        <v>0</v>
      </c>
      <c r="K126" s="210"/>
      <c r="L126" s="39"/>
      <c r="M126" s="211" t="s">
        <v>1</v>
      </c>
      <c r="N126" s="212" t="s">
        <v>40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133</v>
      </c>
      <c r="AT126" s="201" t="s">
        <v>216</v>
      </c>
      <c r="AU126" s="201" t="s">
        <v>85</v>
      </c>
      <c r="AY126" s="17" t="s">
        <v>127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83</v>
      </c>
      <c r="BK126" s="202">
        <f>ROUND(I126*H126,2)</f>
        <v>0</v>
      </c>
      <c r="BL126" s="17" t="s">
        <v>133</v>
      </c>
      <c r="BM126" s="201" t="s">
        <v>1107</v>
      </c>
    </row>
    <row r="127" spans="1:65" s="2" customFormat="1" ht="16.5" customHeight="1">
      <c r="A127" s="34"/>
      <c r="B127" s="35"/>
      <c r="C127" s="203" t="s">
        <v>137</v>
      </c>
      <c r="D127" s="203" t="s">
        <v>216</v>
      </c>
      <c r="E127" s="204" t="s">
        <v>1108</v>
      </c>
      <c r="F127" s="205" t="s">
        <v>1109</v>
      </c>
      <c r="G127" s="206" t="s">
        <v>163</v>
      </c>
      <c r="H127" s="207">
        <v>3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2.0000000000000002E-5</v>
      </c>
      <c r="R127" s="199">
        <f>Q127*H127</f>
        <v>6.0000000000000008E-5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1110</v>
      </c>
    </row>
    <row r="128" spans="1:65" s="2" customFormat="1" ht="24.2" customHeight="1">
      <c r="A128" s="34"/>
      <c r="B128" s="35"/>
      <c r="C128" s="203" t="s">
        <v>133</v>
      </c>
      <c r="D128" s="203" t="s">
        <v>216</v>
      </c>
      <c r="E128" s="204" t="s">
        <v>1111</v>
      </c>
      <c r="F128" s="205" t="s">
        <v>1112</v>
      </c>
      <c r="G128" s="206" t="s">
        <v>231</v>
      </c>
      <c r="H128" s="207">
        <v>0.53</v>
      </c>
      <c r="I128" s="208"/>
      <c r="J128" s="209">
        <f>ROUND(I128*H128,2)</f>
        <v>0</v>
      </c>
      <c r="K128" s="210"/>
      <c r="L128" s="39"/>
      <c r="M128" s="211" t="s">
        <v>1</v>
      </c>
      <c r="N128" s="212" t="s">
        <v>40</v>
      </c>
      <c r="O128" s="7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133</v>
      </c>
      <c r="AT128" s="201" t="s">
        <v>216</v>
      </c>
      <c r="AU128" s="201" t="s">
        <v>85</v>
      </c>
      <c r="AY128" s="17" t="s">
        <v>127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" t="s">
        <v>83</v>
      </c>
      <c r="BK128" s="202">
        <f>ROUND(I128*H128,2)</f>
        <v>0</v>
      </c>
      <c r="BL128" s="17" t="s">
        <v>133</v>
      </c>
      <c r="BM128" s="201" t="s">
        <v>1113</v>
      </c>
    </row>
    <row r="129" spans="1:65" s="14" customFormat="1" ht="11.25">
      <c r="B129" s="224"/>
      <c r="C129" s="225"/>
      <c r="D129" s="215" t="s">
        <v>220</v>
      </c>
      <c r="E129" s="226" t="s">
        <v>1</v>
      </c>
      <c r="F129" s="227" t="s">
        <v>1114</v>
      </c>
      <c r="G129" s="225"/>
      <c r="H129" s="228">
        <v>0.53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220</v>
      </c>
      <c r="AU129" s="234" t="s">
        <v>85</v>
      </c>
      <c r="AV129" s="14" t="s">
        <v>85</v>
      </c>
      <c r="AW129" s="14" t="s">
        <v>32</v>
      </c>
      <c r="AX129" s="14" t="s">
        <v>83</v>
      </c>
      <c r="AY129" s="234" t="s">
        <v>127</v>
      </c>
    </row>
    <row r="130" spans="1:65" s="2" customFormat="1" ht="16.5" customHeight="1">
      <c r="A130" s="34"/>
      <c r="B130" s="35"/>
      <c r="C130" s="188" t="s">
        <v>126</v>
      </c>
      <c r="D130" s="188" t="s">
        <v>129</v>
      </c>
      <c r="E130" s="189" t="s">
        <v>1115</v>
      </c>
      <c r="F130" s="190" t="s">
        <v>1116</v>
      </c>
      <c r="G130" s="191" t="s">
        <v>243</v>
      </c>
      <c r="H130" s="192">
        <v>0.08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40</v>
      </c>
      <c r="O130" s="71"/>
      <c r="P130" s="199">
        <f>O130*H130</f>
        <v>0</v>
      </c>
      <c r="Q130" s="199">
        <v>0.2</v>
      </c>
      <c r="R130" s="199">
        <f>Q130*H130</f>
        <v>1.6E-2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132</v>
      </c>
      <c r="AT130" s="201" t="s">
        <v>129</v>
      </c>
      <c r="AU130" s="201" t="s">
        <v>85</v>
      </c>
      <c r="AY130" s="17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133</v>
      </c>
      <c r="BM130" s="201" t="s">
        <v>1117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1118</v>
      </c>
      <c r="G131" s="225"/>
      <c r="H131" s="228">
        <v>0.08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83</v>
      </c>
      <c r="AY131" s="234" t="s">
        <v>127</v>
      </c>
    </row>
    <row r="132" spans="1:65" s="2" customFormat="1" ht="16.5" customHeight="1">
      <c r="A132" s="34"/>
      <c r="B132" s="35"/>
      <c r="C132" s="203" t="s">
        <v>145</v>
      </c>
      <c r="D132" s="203" t="s">
        <v>216</v>
      </c>
      <c r="E132" s="204" t="s">
        <v>470</v>
      </c>
      <c r="F132" s="205" t="s">
        <v>471</v>
      </c>
      <c r="G132" s="206" t="s">
        <v>243</v>
      </c>
      <c r="H132" s="207">
        <v>0.63</v>
      </c>
      <c r="I132" s="208"/>
      <c r="J132" s="209">
        <f>ROUND(I132*H132,2)</f>
        <v>0</v>
      </c>
      <c r="K132" s="210"/>
      <c r="L132" s="39"/>
      <c r="M132" s="211" t="s">
        <v>1</v>
      </c>
      <c r="N132" s="212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133</v>
      </c>
      <c r="AT132" s="201" t="s">
        <v>216</v>
      </c>
      <c r="AU132" s="201" t="s">
        <v>85</v>
      </c>
      <c r="AY132" s="17" t="s">
        <v>127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133</v>
      </c>
      <c r="BM132" s="201" t="s">
        <v>1119</v>
      </c>
    </row>
    <row r="133" spans="1:65" s="14" customFormat="1" ht="11.25">
      <c r="B133" s="224"/>
      <c r="C133" s="225"/>
      <c r="D133" s="215" t="s">
        <v>220</v>
      </c>
      <c r="E133" s="226" t="s">
        <v>1</v>
      </c>
      <c r="F133" s="227" t="s">
        <v>1120</v>
      </c>
      <c r="G133" s="225"/>
      <c r="H133" s="228">
        <v>0.63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220</v>
      </c>
      <c r="AU133" s="234" t="s">
        <v>85</v>
      </c>
      <c r="AV133" s="14" t="s">
        <v>85</v>
      </c>
      <c r="AW133" s="14" t="s">
        <v>32</v>
      </c>
      <c r="AX133" s="14" t="s">
        <v>75</v>
      </c>
      <c r="AY133" s="234" t="s">
        <v>127</v>
      </c>
    </row>
    <row r="134" spans="1:65" s="15" customFormat="1" ht="11.25">
      <c r="B134" s="240"/>
      <c r="C134" s="241"/>
      <c r="D134" s="215" t="s">
        <v>220</v>
      </c>
      <c r="E134" s="242" t="s">
        <v>1</v>
      </c>
      <c r="F134" s="243" t="s">
        <v>319</v>
      </c>
      <c r="G134" s="241"/>
      <c r="H134" s="244">
        <v>0.63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220</v>
      </c>
      <c r="AU134" s="250" t="s">
        <v>85</v>
      </c>
      <c r="AV134" s="15" t="s">
        <v>133</v>
      </c>
      <c r="AW134" s="15" t="s">
        <v>32</v>
      </c>
      <c r="AX134" s="15" t="s">
        <v>83</v>
      </c>
      <c r="AY134" s="250" t="s">
        <v>127</v>
      </c>
    </row>
    <row r="135" spans="1:65" s="2" customFormat="1" ht="21.75" customHeight="1">
      <c r="A135" s="34"/>
      <c r="B135" s="35"/>
      <c r="C135" s="203" t="s">
        <v>149</v>
      </c>
      <c r="D135" s="203" t="s">
        <v>216</v>
      </c>
      <c r="E135" s="204" t="s">
        <v>1121</v>
      </c>
      <c r="F135" s="205" t="s">
        <v>1122</v>
      </c>
      <c r="G135" s="206" t="s">
        <v>231</v>
      </c>
      <c r="H135" s="207">
        <v>5.3010000000000002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133</v>
      </c>
      <c r="AT135" s="201" t="s">
        <v>216</v>
      </c>
      <c r="AU135" s="201" t="s">
        <v>85</v>
      </c>
      <c r="AY135" s="17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133</v>
      </c>
      <c r="BM135" s="201" t="s">
        <v>1123</v>
      </c>
    </row>
    <row r="136" spans="1:65" s="14" customFormat="1" ht="11.25">
      <c r="B136" s="224"/>
      <c r="C136" s="225"/>
      <c r="D136" s="215" t="s">
        <v>220</v>
      </c>
      <c r="E136" s="226" t="s">
        <v>1</v>
      </c>
      <c r="F136" s="227" t="s">
        <v>1124</v>
      </c>
      <c r="G136" s="225"/>
      <c r="H136" s="228">
        <v>5.3010000000000002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220</v>
      </c>
      <c r="AU136" s="234" t="s">
        <v>85</v>
      </c>
      <c r="AV136" s="14" t="s">
        <v>85</v>
      </c>
      <c r="AW136" s="14" t="s">
        <v>32</v>
      </c>
      <c r="AX136" s="14" t="s">
        <v>83</v>
      </c>
      <c r="AY136" s="234" t="s">
        <v>127</v>
      </c>
    </row>
    <row r="137" spans="1:65" s="2" customFormat="1" ht="21.75" customHeight="1">
      <c r="A137" s="34"/>
      <c r="B137" s="35"/>
      <c r="C137" s="203" t="s">
        <v>132</v>
      </c>
      <c r="D137" s="203" t="s">
        <v>216</v>
      </c>
      <c r="E137" s="204" t="s">
        <v>474</v>
      </c>
      <c r="F137" s="205" t="s">
        <v>475</v>
      </c>
      <c r="G137" s="206" t="s">
        <v>243</v>
      </c>
      <c r="H137" s="207">
        <v>0.63</v>
      </c>
      <c r="I137" s="208"/>
      <c r="J137" s="209">
        <f>ROUND(I137*H137,2)</f>
        <v>0</v>
      </c>
      <c r="K137" s="210"/>
      <c r="L137" s="39"/>
      <c r="M137" s="211" t="s">
        <v>1</v>
      </c>
      <c r="N137" s="212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133</v>
      </c>
      <c r="AT137" s="201" t="s">
        <v>216</v>
      </c>
      <c r="AU137" s="201" t="s">
        <v>85</v>
      </c>
      <c r="AY137" s="17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133</v>
      </c>
      <c r="BM137" s="201" t="s">
        <v>1125</v>
      </c>
    </row>
    <row r="138" spans="1:65" s="2" customFormat="1" ht="16.5" customHeight="1">
      <c r="A138" s="34"/>
      <c r="B138" s="35"/>
      <c r="C138" s="203" t="s">
        <v>156</v>
      </c>
      <c r="D138" s="203" t="s">
        <v>216</v>
      </c>
      <c r="E138" s="204" t="s">
        <v>1126</v>
      </c>
      <c r="F138" s="205" t="s">
        <v>1127</v>
      </c>
      <c r="G138" s="206" t="s">
        <v>163</v>
      </c>
      <c r="H138" s="207">
        <v>3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1128</v>
      </c>
    </row>
    <row r="139" spans="1:65" s="12" customFormat="1" ht="22.9" customHeight="1">
      <c r="B139" s="172"/>
      <c r="C139" s="173"/>
      <c r="D139" s="174" t="s">
        <v>74</v>
      </c>
      <c r="E139" s="186" t="s">
        <v>1129</v>
      </c>
      <c r="F139" s="186" t="s">
        <v>1130</v>
      </c>
      <c r="G139" s="173"/>
      <c r="H139" s="173"/>
      <c r="I139" s="176"/>
      <c r="J139" s="187">
        <f>BK139</f>
        <v>0</v>
      </c>
      <c r="K139" s="173"/>
      <c r="L139" s="178"/>
      <c r="M139" s="179"/>
      <c r="N139" s="180"/>
      <c r="O139" s="180"/>
      <c r="P139" s="181">
        <f>SUM(P140:P154)</f>
        <v>0</v>
      </c>
      <c r="Q139" s="180"/>
      <c r="R139" s="181">
        <f>SUM(R140:R154)</f>
        <v>1.6240000000000001E-2</v>
      </c>
      <c r="S139" s="180"/>
      <c r="T139" s="182">
        <f>SUM(T140:T154)</f>
        <v>0</v>
      </c>
      <c r="AR139" s="183" t="s">
        <v>83</v>
      </c>
      <c r="AT139" s="184" t="s">
        <v>74</v>
      </c>
      <c r="AU139" s="184" t="s">
        <v>83</v>
      </c>
      <c r="AY139" s="183" t="s">
        <v>127</v>
      </c>
      <c r="BK139" s="185">
        <f>SUM(BK140:BK154)</f>
        <v>0</v>
      </c>
    </row>
    <row r="140" spans="1:65" s="2" customFormat="1" ht="24.2" customHeight="1">
      <c r="A140" s="34"/>
      <c r="B140" s="35"/>
      <c r="C140" s="203" t="s">
        <v>160</v>
      </c>
      <c r="D140" s="203" t="s">
        <v>216</v>
      </c>
      <c r="E140" s="204" t="s">
        <v>1102</v>
      </c>
      <c r="F140" s="205" t="s">
        <v>1103</v>
      </c>
      <c r="G140" s="206" t="s">
        <v>163</v>
      </c>
      <c r="H140" s="207">
        <v>3</v>
      </c>
      <c r="I140" s="208"/>
      <c r="J140" s="209">
        <f>ROUND(I140*H140,2)</f>
        <v>0</v>
      </c>
      <c r="K140" s="210"/>
      <c r="L140" s="39"/>
      <c r="M140" s="211" t="s">
        <v>1</v>
      </c>
      <c r="N140" s="212" t="s">
        <v>40</v>
      </c>
      <c r="O140" s="71"/>
      <c r="P140" s="199">
        <f>O140*H140</f>
        <v>0</v>
      </c>
      <c r="Q140" s="199">
        <v>6.0000000000000002E-5</v>
      </c>
      <c r="R140" s="199">
        <f>Q140*H140</f>
        <v>1.8000000000000001E-4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133</v>
      </c>
      <c r="AT140" s="201" t="s">
        <v>216</v>
      </c>
      <c r="AU140" s="201" t="s">
        <v>85</v>
      </c>
      <c r="AY140" s="17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133</v>
      </c>
      <c r="BM140" s="201" t="s">
        <v>1131</v>
      </c>
    </row>
    <row r="141" spans="1:65" s="2" customFormat="1" ht="24.2" customHeight="1">
      <c r="A141" s="34"/>
      <c r="B141" s="35"/>
      <c r="C141" s="203" t="s">
        <v>165</v>
      </c>
      <c r="D141" s="203" t="s">
        <v>216</v>
      </c>
      <c r="E141" s="204" t="s">
        <v>1105</v>
      </c>
      <c r="F141" s="205" t="s">
        <v>1106</v>
      </c>
      <c r="G141" s="206" t="s">
        <v>163</v>
      </c>
      <c r="H141" s="207">
        <v>3</v>
      </c>
      <c r="I141" s="208"/>
      <c r="J141" s="209">
        <f>ROUND(I141*H141,2)</f>
        <v>0</v>
      </c>
      <c r="K141" s="210"/>
      <c r="L141" s="39"/>
      <c r="M141" s="211" t="s">
        <v>1</v>
      </c>
      <c r="N141" s="212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133</v>
      </c>
      <c r="AT141" s="201" t="s">
        <v>216</v>
      </c>
      <c r="AU141" s="201" t="s">
        <v>85</v>
      </c>
      <c r="AY141" s="17" t="s">
        <v>127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133</v>
      </c>
      <c r="BM141" s="201" t="s">
        <v>1132</v>
      </c>
    </row>
    <row r="142" spans="1:65" s="2" customFormat="1" ht="24.2" customHeight="1">
      <c r="A142" s="34"/>
      <c r="B142" s="35"/>
      <c r="C142" s="203" t="s">
        <v>169</v>
      </c>
      <c r="D142" s="203" t="s">
        <v>216</v>
      </c>
      <c r="E142" s="204" t="s">
        <v>1133</v>
      </c>
      <c r="F142" s="205" t="s">
        <v>1134</v>
      </c>
      <c r="G142" s="206" t="s">
        <v>163</v>
      </c>
      <c r="H142" s="207">
        <v>3</v>
      </c>
      <c r="I142" s="208"/>
      <c r="J142" s="209">
        <f>ROUND(I142*H142,2)</f>
        <v>0</v>
      </c>
      <c r="K142" s="210"/>
      <c r="L142" s="39"/>
      <c r="M142" s="211" t="s">
        <v>1</v>
      </c>
      <c r="N142" s="212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133</v>
      </c>
      <c r="AT142" s="201" t="s">
        <v>216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133</v>
      </c>
      <c r="BM142" s="201" t="s">
        <v>1135</v>
      </c>
    </row>
    <row r="143" spans="1:65" s="2" customFormat="1" ht="16.5" customHeight="1">
      <c r="A143" s="34"/>
      <c r="B143" s="35"/>
      <c r="C143" s="203" t="s">
        <v>173</v>
      </c>
      <c r="D143" s="203" t="s">
        <v>216</v>
      </c>
      <c r="E143" s="204" t="s">
        <v>1108</v>
      </c>
      <c r="F143" s="205" t="s">
        <v>1109</v>
      </c>
      <c r="G143" s="206" t="s">
        <v>163</v>
      </c>
      <c r="H143" s="207">
        <v>3</v>
      </c>
      <c r="I143" s="208"/>
      <c r="J143" s="209">
        <f>ROUND(I143*H143,2)</f>
        <v>0</v>
      </c>
      <c r="K143" s="210"/>
      <c r="L143" s="39"/>
      <c r="M143" s="211" t="s">
        <v>1</v>
      </c>
      <c r="N143" s="212" t="s">
        <v>40</v>
      </c>
      <c r="O143" s="71"/>
      <c r="P143" s="199">
        <f>O143*H143</f>
        <v>0</v>
      </c>
      <c r="Q143" s="199">
        <v>2.0000000000000002E-5</v>
      </c>
      <c r="R143" s="199">
        <f>Q143*H143</f>
        <v>6.0000000000000008E-5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133</v>
      </c>
      <c r="AT143" s="201" t="s">
        <v>216</v>
      </c>
      <c r="AU143" s="201" t="s">
        <v>85</v>
      </c>
      <c r="AY143" s="17" t="s">
        <v>127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133</v>
      </c>
      <c r="BM143" s="201" t="s">
        <v>1136</v>
      </c>
    </row>
    <row r="144" spans="1:65" s="2" customFormat="1" ht="24.2" customHeight="1">
      <c r="A144" s="34"/>
      <c r="B144" s="35"/>
      <c r="C144" s="203" t="s">
        <v>177</v>
      </c>
      <c r="D144" s="203" t="s">
        <v>216</v>
      </c>
      <c r="E144" s="204" t="s">
        <v>1111</v>
      </c>
      <c r="F144" s="205" t="s">
        <v>1112</v>
      </c>
      <c r="G144" s="206" t="s">
        <v>231</v>
      </c>
      <c r="H144" s="207">
        <v>0.53</v>
      </c>
      <c r="I144" s="208"/>
      <c r="J144" s="209">
        <f>ROUND(I144*H144,2)</f>
        <v>0</v>
      </c>
      <c r="K144" s="210"/>
      <c r="L144" s="39"/>
      <c r="M144" s="211" t="s">
        <v>1</v>
      </c>
      <c r="N144" s="212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133</v>
      </c>
      <c r="AT144" s="201" t="s">
        <v>216</v>
      </c>
      <c r="AU144" s="201" t="s">
        <v>85</v>
      </c>
      <c r="AY144" s="17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133</v>
      </c>
      <c r="BM144" s="201" t="s">
        <v>1137</v>
      </c>
    </row>
    <row r="145" spans="1:65" s="14" customFormat="1" ht="11.25">
      <c r="B145" s="224"/>
      <c r="C145" s="225"/>
      <c r="D145" s="215" t="s">
        <v>220</v>
      </c>
      <c r="E145" s="226" t="s">
        <v>1</v>
      </c>
      <c r="F145" s="227" t="s">
        <v>1114</v>
      </c>
      <c r="G145" s="225"/>
      <c r="H145" s="228">
        <v>0.53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220</v>
      </c>
      <c r="AU145" s="234" t="s">
        <v>85</v>
      </c>
      <c r="AV145" s="14" t="s">
        <v>85</v>
      </c>
      <c r="AW145" s="14" t="s">
        <v>32</v>
      </c>
      <c r="AX145" s="14" t="s">
        <v>83</v>
      </c>
      <c r="AY145" s="234" t="s">
        <v>127</v>
      </c>
    </row>
    <row r="146" spans="1:65" s="2" customFormat="1" ht="16.5" customHeight="1">
      <c r="A146" s="34"/>
      <c r="B146" s="35"/>
      <c r="C146" s="188" t="s">
        <v>8</v>
      </c>
      <c r="D146" s="188" t="s">
        <v>129</v>
      </c>
      <c r="E146" s="189" t="s">
        <v>1115</v>
      </c>
      <c r="F146" s="190" t="s">
        <v>1116</v>
      </c>
      <c r="G146" s="191" t="s">
        <v>243</v>
      </c>
      <c r="H146" s="192">
        <v>0.08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40</v>
      </c>
      <c r="O146" s="71"/>
      <c r="P146" s="199">
        <f>O146*H146</f>
        <v>0</v>
      </c>
      <c r="Q146" s="199">
        <v>0.2</v>
      </c>
      <c r="R146" s="199">
        <f>Q146*H146</f>
        <v>1.6E-2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132</v>
      </c>
      <c r="AT146" s="201" t="s">
        <v>129</v>
      </c>
      <c r="AU146" s="201" t="s">
        <v>85</v>
      </c>
      <c r="AY146" s="17" t="s">
        <v>127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133</v>
      </c>
      <c r="BM146" s="201" t="s">
        <v>1138</v>
      </c>
    </row>
    <row r="147" spans="1:65" s="14" customFormat="1" ht="11.25">
      <c r="B147" s="224"/>
      <c r="C147" s="225"/>
      <c r="D147" s="215" t="s">
        <v>220</v>
      </c>
      <c r="E147" s="226" t="s">
        <v>1</v>
      </c>
      <c r="F147" s="227" t="s">
        <v>1118</v>
      </c>
      <c r="G147" s="225"/>
      <c r="H147" s="228">
        <v>0.08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220</v>
      </c>
      <c r="AU147" s="234" t="s">
        <v>85</v>
      </c>
      <c r="AV147" s="14" t="s">
        <v>85</v>
      </c>
      <c r="AW147" s="14" t="s">
        <v>32</v>
      </c>
      <c r="AX147" s="14" t="s">
        <v>83</v>
      </c>
      <c r="AY147" s="234" t="s">
        <v>127</v>
      </c>
    </row>
    <row r="148" spans="1:65" s="2" customFormat="1" ht="16.5" customHeight="1">
      <c r="A148" s="34"/>
      <c r="B148" s="35"/>
      <c r="C148" s="203" t="s">
        <v>184</v>
      </c>
      <c r="D148" s="203" t="s">
        <v>216</v>
      </c>
      <c r="E148" s="204" t="s">
        <v>470</v>
      </c>
      <c r="F148" s="205" t="s">
        <v>471</v>
      </c>
      <c r="G148" s="206" t="s">
        <v>243</v>
      </c>
      <c r="H148" s="207">
        <v>0.63</v>
      </c>
      <c r="I148" s="208"/>
      <c r="J148" s="209">
        <f>ROUND(I148*H148,2)</f>
        <v>0</v>
      </c>
      <c r="K148" s="210"/>
      <c r="L148" s="39"/>
      <c r="M148" s="211" t="s">
        <v>1</v>
      </c>
      <c r="N148" s="212" t="s">
        <v>40</v>
      </c>
      <c r="O148" s="7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133</v>
      </c>
      <c r="AT148" s="201" t="s">
        <v>216</v>
      </c>
      <c r="AU148" s="201" t="s">
        <v>85</v>
      </c>
      <c r="AY148" s="17" t="s">
        <v>127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83</v>
      </c>
      <c r="BK148" s="202">
        <f>ROUND(I148*H148,2)</f>
        <v>0</v>
      </c>
      <c r="BL148" s="17" t="s">
        <v>133</v>
      </c>
      <c r="BM148" s="201" t="s">
        <v>1139</v>
      </c>
    </row>
    <row r="149" spans="1:65" s="14" customFormat="1" ht="11.25">
      <c r="B149" s="224"/>
      <c r="C149" s="225"/>
      <c r="D149" s="215" t="s">
        <v>220</v>
      </c>
      <c r="E149" s="226" t="s">
        <v>1</v>
      </c>
      <c r="F149" s="227" t="s">
        <v>1120</v>
      </c>
      <c r="G149" s="225"/>
      <c r="H149" s="228">
        <v>0.63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220</v>
      </c>
      <c r="AU149" s="234" t="s">
        <v>85</v>
      </c>
      <c r="AV149" s="14" t="s">
        <v>85</v>
      </c>
      <c r="AW149" s="14" t="s">
        <v>32</v>
      </c>
      <c r="AX149" s="14" t="s">
        <v>75</v>
      </c>
      <c r="AY149" s="234" t="s">
        <v>127</v>
      </c>
    </row>
    <row r="150" spans="1:65" s="15" customFormat="1" ht="11.25">
      <c r="B150" s="240"/>
      <c r="C150" s="241"/>
      <c r="D150" s="215" t="s">
        <v>220</v>
      </c>
      <c r="E150" s="242" t="s">
        <v>1</v>
      </c>
      <c r="F150" s="243" t="s">
        <v>319</v>
      </c>
      <c r="G150" s="241"/>
      <c r="H150" s="244">
        <v>0.63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220</v>
      </c>
      <c r="AU150" s="250" t="s">
        <v>85</v>
      </c>
      <c r="AV150" s="15" t="s">
        <v>133</v>
      </c>
      <c r="AW150" s="15" t="s">
        <v>32</v>
      </c>
      <c r="AX150" s="15" t="s">
        <v>83</v>
      </c>
      <c r="AY150" s="250" t="s">
        <v>127</v>
      </c>
    </row>
    <row r="151" spans="1:65" s="2" customFormat="1" ht="21.75" customHeight="1">
      <c r="A151" s="34"/>
      <c r="B151" s="35"/>
      <c r="C151" s="203" t="s">
        <v>188</v>
      </c>
      <c r="D151" s="203" t="s">
        <v>216</v>
      </c>
      <c r="E151" s="204" t="s">
        <v>1121</v>
      </c>
      <c r="F151" s="205" t="s">
        <v>1122</v>
      </c>
      <c r="G151" s="206" t="s">
        <v>231</v>
      </c>
      <c r="H151" s="207">
        <v>5.3010000000000002</v>
      </c>
      <c r="I151" s="208"/>
      <c r="J151" s="209">
        <f>ROUND(I151*H151,2)</f>
        <v>0</v>
      </c>
      <c r="K151" s="210"/>
      <c r="L151" s="39"/>
      <c r="M151" s="211" t="s">
        <v>1</v>
      </c>
      <c r="N151" s="212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133</v>
      </c>
      <c r="AT151" s="201" t="s">
        <v>216</v>
      </c>
      <c r="AU151" s="201" t="s">
        <v>85</v>
      </c>
      <c r="AY151" s="17" t="s">
        <v>127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133</v>
      </c>
      <c r="BM151" s="201" t="s">
        <v>1140</v>
      </c>
    </row>
    <row r="152" spans="1:65" s="14" customFormat="1" ht="11.25">
      <c r="B152" s="224"/>
      <c r="C152" s="225"/>
      <c r="D152" s="215" t="s">
        <v>220</v>
      </c>
      <c r="E152" s="226" t="s">
        <v>1</v>
      </c>
      <c r="F152" s="227" t="s">
        <v>1124</v>
      </c>
      <c r="G152" s="225"/>
      <c r="H152" s="228">
        <v>5.3010000000000002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220</v>
      </c>
      <c r="AU152" s="234" t="s">
        <v>85</v>
      </c>
      <c r="AV152" s="14" t="s">
        <v>85</v>
      </c>
      <c r="AW152" s="14" t="s">
        <v>32</v>
      </c>
      <c r="AX152" s="14" t="s">
        <v>83</v>
      </c>
      <c r="AY152" s="234" t="s">
        <v>127</v>
      </c>
    </row>
    <row r="153" spans="1:65" s="2" customFormat="1" ht="21.75" customHeight="1">
      <c r="A153" s="34"/>
      <c r="B153" s="35"/>
      <c r="C153" s="203" t="s">
        <v>192</v>
      </c>
      <c r="D153" s="203" t="s">
        <v>216</v>
      </c>
      <c r="E153" s="204" t="s">
        <v>474</v>
      </c>
      <c r="F153" s="205" t="s">
        <v>475</v>
      </c>
      <c r="G153" s="206" t="s">
        <v>243</v>
      </c>
      <c r="H153" s="207">
        <v>0.63</v>
      </c>
      <c r="I153" s="208"/>
      <c r="J153" s="209">
        <f>ROUND(I153*H153,2)</f>
        <v>0</v>
      </c>
      <c r="K153" s="210"/>
      <c r="L153" s="39"/>
      <c r="M153" s="211" t="s">
        <v>1</v>
      </c>
      <c r="N153" s="212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133</v>
      </c>
      <c r="AT153" s="201" t="s">
        <v>216</v>
      </c>
      <c r="AU153" s="201" t="s">
        <v>85</v>
      </c>
      <c r="AY153" s="17" t="s">
        <v>127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133</v>
      </c>
      <c r="BM153" s="201" t="s">
        <v>1141</v>
      </c>
    </row>
    <row r="154" spans="1:65" s="2" customFormat="1" ht="16.5" customHeight="1">
      <c r="A154" s="34"/>
      <c r="B154" s="35"/>
      <c r="C154" s="203" t="s">
        <v>196</v>
      </c>
      <c r="D154" s="203" t="s">
        <v>216</v>
      </c>
      <c r="E154" s="204" t="s">
        <v>1126</v>
      </c>
      <c r="F154" s="205" t="s">
        <v>1127</v>
      </c>
      <c r="G154" s="206" t="s">
        <v>163</v>
      </c>
      <c r="H154" s="207">
        <v>3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133</v>
      </c>
      <c r="AT154" s="201" t="s">
        <v>216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133</v>
      </c>
      <c r="BM154" s="201" t="s">
        <v>1142</v>
      </c>
    </row>
    <row r="155" spans="1:65" s="12" customFormat="1" ht="22.9" customHeight="1">
      <c r="B155" s="172"/>
      <c r="C155" s="173"/>
      <c r="D155" s="174" t="s">
        <v>74</v>
      </c>
      <c r="E155" s="186" t="s">
        <v>1143</v>
      </c>
      <c r="F155" s="186" t="s">
        <v>1144</v>
      </c>
      <c r="G155" s="173"/>
      <c r="H155" s="173"/>
      <c r="I155" s="176"/>
      <c r="J155" s="187">
        <f>BK155</f>
        <v>0</v>
      </c>
      <c r="K155" s="173"/>
      <c r="L155" s="178"/>
      <c r="M155" s="179"/>
      <c r="N155" s="180"/>
      <c r="O155" s="180"/>
      <c r="P155" s="181">
        <f>SUM(P156:P170)</f>
        <v>0</v>
      </c>
      <c r="Q155" s="180"/>
      <c r="R155" s="181">
        <f>SUM(R156:R170)</f>
        <v>1.6240000000000001E-2</v>
      </c>
      <c r="S155" s="180"/>
      <c r="T155" s="182">
        <f>SUM(T156:T170)</f>
        <v>0</v>
      </c>
      <c r="AR155" s="183" t="s">
        <v>83</v>
      </c>
      <c r="AT155" s="184" t="s">
        <v>74</v>
      </c>
      <c r="AU155" s="184" t="s">
        <v>83</v>
      </c>
      <c r="AY155" s="183" t="s">
        <v>127</v>
      </c>
      <c r="BK155" s="185">
        <f>SUM(BK156:BK170)</f>
        <v>0</v>
      </c>
    </row>
    <row r="156" spans="1:65" s="2" customFormat="1" ht="24.2" customHeight="1">
      <c r="A156" s="34"/>
      <c r="B156" s="35"/>
      <c r="C156" s="203" t="s">
        <v>200</v>
      </c>
      <c r="D156" s="203" t="s">
        <v>216</v>
      </c>
      <c r="E156" s="204" t="s">
        <v>1102</v>
      </c>
      <c r="F156" s="205" t="s">
        <v>1103</v>
      </c>
      <c r="G156" s="206" t="s">
        <v>163</v>
      </c>
      <c r="H156" s="207">
        <v>3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6.0000000000000002E-5</v>
      </c>
      <c r="R156" s="199">
        <f>Q156*H156</f>
        <v>1.8000000000000001E-4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133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133</v>
      </c>
      <c r="BM156" s="201" t="s">
        <v>1145</v>
      </c>
    </row>
    <row r="157" spans="1:65" s="2" customFormat="1" ht="24.2" customHeight="1">
      <c r="A157" s="34"/>
      <c r="B157" s="35"/>
      <c r="C157" s="203" t="s">
        <v>7</v>
      </c>
      <c r="D157" s="203" t="s">
        <v>216</v>
      </c>
      <c r="E157" s="204" t="s">
        <v>1105</v>
      </c>
      <c r="F157" s="205" t="s">
        <v>1106</v>
      </c>
      <c r="G157" s="206" t="s">
        <v>163</v>
      </c>
      <c r="H157" s="207">
        <v>3</v>
      </c>
      <c r="I157" s="208"/>
      <c r="J157" s="209">
        <f>ROUND(I157*H157,2)</f>
        <v>0</v>
      </c>
      <c r="K157" s="210"/>
      <c r="L157" s="39"/>
      <c r="M157" s="211" t="s">
        <v>1</v>
      </c>
      <c r="N157" s="212" t="s">
        <v>40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133</v>
      </c>
      <c r="AT157" s="201" t="s">
        <v>216</v>
      </c>
      <c r="AU157" s="201" t="s">
        <v>85</v>
      </c>
      <c r="AY157" s="17" t="s">
        <v>127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133</v>
      </c>
      <c r="BM157" s="201" t="s">
        <v>1146</v>
      </c>
    </row>
    <row r="158" spans="1:65" s="2" customFormat="1" ht="16.5" customHeight="1">
      <c r="A158" s="34"/>
      <c r="B158" s="35"/>
      <c r="C158" s="203" t="s">
        <v>207</v>
      </c>
      <c r="D158" s="203" t="s">
        <v>216</v>
      </c>
      <c r="E158" s="204" t="s">
        <v>1108</v>
      </c>
      <c r="F158" s="205" t="s">
        <v>1109</v>
      </c>
      <c r="G158" s="206" t="s">
        <v>163</v>
      </c>
      <c r="H158" s="207">
        <v>3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2.0000000000000002E-5</v>
      </c>
      <c r="R158" s="199">
        <f>Q158*H158</f>
        <v>6.0000000000000008E-5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133</v>
      </c>
      <c r="AT158" s="201" t="s">
        <v>216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133</v>
      </c>
      <c r="BM158" s="201" t="s">
        <v>1147</v>
      </c>
    </row>
    <row r="159" spans="1:65" s="2" customFormat="1" ht="24.2" customHeight="1">
      <c r="A159" s="34"/>
      <c r="B159" s="35"/>
      <c r="C159" s="203" t="s">
        <v>211</v>
      </c>
      <c r="D159" s="203" t="s">
        <v>216</v>
      </c>
      <c r="E159" s="204" t="s">
        <v>1111</v>
      </c>
      <c r="F159" s="205" t="s">
        <v>1112</v>
      </c>
      <c r="G159" s="206" t="s">
        <v>231</v>
      </c>
      <c r="H159" s="207">
        <v>0.53</v>
      </c>
      <c r="I159" s="208"/>
      <c r="J159" s="209">
        <f>ROUND(I159*H159,2)</f>
        <v>0</v>
      </c>
      <c r="K159" s="210"/>
      <c r="L159" s="39"/>
      <c r="M159" s="211" t="s">
        <v>1</v>
      </c>
      <c r="N159" s="212" t="s">
        <v>40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133</v>
      </c>
      <c r="AT159" s="201" t="s">
        <v>216</v>
      </c>
      <c r="AU159" s="201" t="s">
        <v>85</v>
      </c>
      <c r="AY159" s="17" t="s">
        <v>127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133</v>
      </c>
      <c r="BM159" s="201" t="s">
        <v>1148</v>
      </c>
    </row>
    <row r="160" spans="1:65" s="14" customFormat="1" ht="11.25">
      <c r="B160" s="224"/>
      <c r="C160" s="225"/>
      <c r="D160" s="215" t="s">
        <v>220</v>
      </c>
      <c r="E160" s="226" t="s">
        <v>1</v>
      </c>
      <c r="F160" s="227" t="s">
        <v>1114</v>
      </c>
      <c r="G160" s="225"/>
      <c r="H160" s="228">
        <v>0.53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220</v>
      </c>
      <c r="AU160" s="234" t="s">
        <v>85</v>
      </c>
      <c r="AV160" s="14" t="s">
        <v>85</v>
      </c>
      <c r="AW160" s="14" t="s">
        <v>32</v>
      </c>
      <c r="AX160" s="14" t="s">
        <v>83</v>
      </c>
      <c r="AY160" s="234" t="s">
        <v>127</v>
      </c>
    </row>
    <row r="161" spans="1:65" s="2" customFormat="1" ht="16.5" customHeight="1">
      <c r="A161" s="34"/>
      <c r="B161" s="35"/>
      <c r="C161" s="188" t="s">
        <v>215</v>
      </c>
      <c r="D161" s="188" t="s">
        <v>129</v>
      </c>
      <c r="E161" s="189" t="s">
        <v>1115</v>
      </c>
      <c r="F161" s="190" t="s">
        <v>1116</v>
      </c>
      <c r="G161" s="191" t="s">
        <v>243</v>
      </c>
      <c r="H161" s="192">
        <v>0.08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40</v>
      </c>
      <c r="O161" s="71"/>
      <c r="P161" s="199">
        <f>O161*H161</f>
        <v>0</v>
      </c>
      <c r="Q161" s="199">
        <v>0.2</v>
      </c>
      <c r="R161" s="199">
        <f>Q161*H161</f>
        <v>1.6E-2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132</v>
      </c>
      <c r="AT161" s="201" t="s">
        <v>129</v>
      </c>
      <c r="AU161" s="201" t="s">
        <v>85</v>
      </c>
      <c r="AY161" s="17" t="s">
        <v>127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83</v>
      </c>
      <c r="BK161" s="202">
        <f>ROUND(I161*H161,2)</f>
        <v>0</v>
      </c>
      <c r="BL161" s="17" t="s">
        <v>133</v>
      </c>
      <c r="BM161" s="201" t="s">
        <v>1149</v>
      </c>
    </row>
    <row r="162" spans="1:65" s="14" customFormat="1" ht="11.25">
      <c r="B162" s="224"/>
      <c r="C162" s="225"/>
      <c r="D162" s="215" t="s">
        <v>220</v>
      </c>
      <c r="E162" s="226" t="s">
        <v>1</v>
      </c>
      <c r="F162" s="227" t="s">
        <v>1118</v>
      </c>
      <c r="G162" s="225"/>
      <c r="H162" s="228">
        <v>0.08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220</v>
      </c>
      <c r="AU162" s="234" t="s">
        <v>85</v>
      </c>
      <c r="AV162" s="14" t="s">
        <v>85</v>
      </c>
      <c r="AW162" s="14" t="s">
        <v>32</v>
      </c>
      <c r="AX162" s="14" t="s">
        <v>83</v>
      </c>
      <c r="AY162" s="234" t="s">
        <v>127</v>
      </c>
    </row>
    <row r="163" spans="1:65" s="2" customFormat="1" ht="16.5" customHeight="1">
      <c r="A163" s="34"/>
      <c r="B163" s="35"/>
      <c r="C163" s="203" t="s">
        <v>222</v>
      </c>
      <c r="D163" s="203" t="s">
        <v>216</v>
      </c>
      <c r="E163" s="204" t="s">
        <v>470</v>
      </c>
      <c r="F163" s="205" t="s">
        <v>471</v>
      </c>
      <c r="G163" s="206" t="s">
        <v>243</v>
      </c>
      <c r="H163" s="207">
        <v>0.45</v>
      </c>
      <c r="I163" s="208"/>
      <c r="J163" s="209">
        <f>ROUND(I163*H163,2)</f>
        <v>0</v>
      </c>
      <c r="K163" s="210"/>
      <c r="L163" s="39"/>
      <c r="M163" s="211" t="s">
        <v>1</v>
      </c>
      <c r="N163" s="212" t="s">
        <v>40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133</v>
      </c>
      <c r="AT163" s="201" t="s">
        <v>216</v>
      </c>
      <c r="AU163" s="201" t="s">
        <v>85</v>
      </c>
      <c r="AY163" s="17" t="s">
        <v>127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83</v>
      </c>
      <c r="BK163" s="202">
        <f>ROUND(I163*H163,2)</f>
        <v>0</v>
      </c>
      <c r="BL163" s="17" t="s">
        <v>133</v>
      </c>
      <c r="BM163" s="201" t="s">
        <v>1150</v>
      </c>
    </row>
    <row r="164" spans="1:65" s="14" customFormat="1" ht="11.25">
      <c r="B164" s="224"/>
      <c r="C164" s="225"/>
      <c r="D164" s="215" t="s">
        <v>220</v>
      </c>
      <c r="E164" s="226" t="s">
        <v>1</v>
      </c>
      <c r="F164" s="227" t="s">
        <v>1151</v>
      </c>
      <c r="G164" s="225"/>
      <c r="H164" s="228">
        <v>0.45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220</v>
      </c>
      <c r="AU164" s="234" t="s">
        <v>85</v>
      </c>
      <c r="AV164" s="14" t="s">
        <v>85</v>
      </c>
      <c r="AW164" s="14" t="s">
        <v>32</v>
      </c>
      <c r="AX164" s="14" t="s">
        <v>75</v>
      </c>
      <c r="AY164" s="234" t="s">
        <v>127</v>
      </c>
    </row>
    <row r="165" spans="1:65" s="15" customFormat="1" ht="11.25">
      <c r="B165" s="240"/>
      <c r="C165" s="241"/>
      <c r="D165" s="215" t="s">
        <v>220</v>
      </c>
      <c r="E165" s="242" t="s">
        <v>1</v>
      </c>
      <c r="F165" s="243" t="s">
        <v>319</v>
      </c>
      <c r="G165" s="241"/>
      <c r="H165" s="244">
        <v>0.45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220</v>
      </c>
      <c r="AU165" s="250" t="s">
        <v>85</v>
      </c>
      <c r="AV165" s="15" t="s">
        <v>133</v>
      </c>
      <c r="AW165" s="15" t="s">
        <v>32</v>
      </c>
      <c r="AX165" s="15" t="s">
        <v>83</v>
      </c>
      <c r="AY165" s="250" t="s">
        <v>127</v>
      </c>
    </row>
    <row r="166" spans="1:65" s="2" customFormat="1" ht="21.75" customHeight="1">
      <c r="A166" s="34"/>
      <c r="B166" s="35"/>
      <c r="C166" s="203" t="s">
        <v>226</v>
      </c>
      <c r="D166" s="203" t="s">
        <v>216</v>
      </c>
      <c r="E166" s="204" t="s">
        <v>1121</v>
      </c>
      <c r="F166" s="205" t="s">
        <v>1122</v>
      </c>
      <c r="G166" s="206" t="s">
        <v>231</v>
      </c>
      <c r="H166" s="207">
        <v>5.3010000000000002</v>
      </c>
      <c r="I166" s="208"/>
      <c r="J166" s="209">
        <f>ROUND(I166*H166,2)</f>
        <v>0</v>
      </c>
      <c r="K166" s="210"/>
      <c r="L166" s="39"/>
      <c r="M166" s="211" t="s">
        <v>1</v>
      </c>
      <c r="N166" s="212" t="s">
        <v>40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133</v>
      </c>
      <c r="AT166" s="201" t="s">
        <v>216</v>
      </c>
      <c r="AU166" s="201" t="s">
        <v>85</v>
      </c>
      <c r="AY166" s="17" t="s">
        <v>127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83</v>
      </c>
      <c r="BK166" s="202">
        <f>ROUND(I166*H166,2)</f>
        <v>0</v>
      </c>
      <c r="BL166" s="17" t="s">
        <v>133</v>
      </c>
      <c r="BM166" s="201" t="s">
        <v>1152</v>
      </c>
    </row>
    <row r="167" spans="1:65" s="14" customFormat="1" ht="11.25">
      <c r="B167" s="224"/>
      <c r="C167" s="225"/>
      <c r="D167" s="215" t="s">
        <v>220</v>
      </c>
      <c r="E167" s="226" t="s">
        <v>1</v>
      </c>
      <c r="F167" s="227" t="s">
        <v>1124</v>
      </c>
      <c r="G167" s="225"/>
      <c r="H167" s="228">
        <v>5.3010000000000002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220</v>
      </c>
      <c r="AU167" s="234" t="s">
        <v>85</v>
      </c>
      <c r="AV167" s="14" t="s">
        <v>85</v>
      </c>
      <c r="AW167" s="14" t="s">
        <v>32</v>
      </c>
      <c r="AX167" s="14" t="s">
        <v>83</v>
      </c>
      <c r="AY167" s="234" t="s">
        <v>127</v>
      </c>
    </row>
    <row r="168" spans="1:65" s="2" customFormat="1" ht="21.75" customHeight="1">
      <c r="A168" s="34"/>
      <c r="B168" s="35"/>
      <c r="C168" s="203" t="s">
        <v>383</v>
      </c>
      <c r="D168" s="203" t="s">
        <v>216</v>
      </c>
      <c r="E168" s="204" t="s">
        <v>474</v>
      </c>
      <c r="F168" s="205" t="s">
        <v>475</v>
      </c>
      <c r="G168" s="206" t="s">
        <v>243</v>
      </c>
      <c r="H168" s="207">
        <v>0.45</v>
      </c>
      <c r="I168" s="208"/>
      <c r="J168" s="209">
        <f>ROUND(I168*H168,2)</f>
        <v>0</v>
      </c>
      <c r="K168" s="210"/>
      <c r="L168" s="39"/>
      <c r="M168" s="211" t="s">
        <v>1</v>
      </c>
      <c r="N168" s="212" t="s">
        <v>40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133</v>
      </c>
      <c r="AT168" s="201" t="s">
        <v>216</v>
      </c>
      <c r="AU168" s="201" t="s">
        <v>85</v>
      </c>
      <c r="AY168" s="17" t="s">
        <v>127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133</v>
      </c>
      <c r="BM168" s="201" t="s">
        <v>1153</v>
      </c>
    </row>
    <row r="169" spans="1:65" s="2" customFormat="1" ht="16.5" customHeight="1">
      <c r="A169" s="34"/>
      <c r="B169" s="35"/>
      <c r="C169" s="203" t="s">
        <v>387</v>
      </c>
      <c r="D169" s="203" t="s">
        <v>216</v>
      </c>
      <c r="E169" s="204" t="s">
        <v>1126</v>
      </c>
      <c r="F169" s="205" t="s">
        <v>1127</v>
      </c>
      <c r="G169" s="206" t="s">
        <v>163</v>
      </c>
      <c r="H169" s="207">
        <v>3</v>
      </c>
      <c r="I169" s="208"/>
      <c r="J169" s="209">
        <f>ROUND(I169*H169,2)</f>
        <v>0</v>
      </c>
      <c r="K169" s="210"/>
      <c r="L169" s="39"/>
      <c r="M169" s="211" t="s">
        <v>1</v>
      </c>
      <c r="N169" s="212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133</v>
      </c>
      <c r="AT169" s="201" t="s">
        <v>216</v>
      </c>
      <c r="AU169" s="201" t="s">
        <v>85</v>
      </c>
      <c r="AY169" s="17" t="s">
        <v>127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133</v>
      </c>
      <c r="BM169" s="201" t="s">
        <v>1154</v>
      </c>
    </row>
    <row r="170" spans="1:65" s="2" customFormat="1" ht="16.5" customHeight="1">
      <c r="A170" s="34"/>
      <c r="B170" s="35"/>
      <c r="C170" s="203" t="s">
        <v>393</v>
      </c>
      <c r="D170" s="203" t="s">
        <v>216</v>
      </c>
      <c r="E170" s="204" t="s">
        <v>1155</v>
      </c>
      <c r="F170" s="205" t="s">
        <v>1156</v>
      </c>
      <c r="G170" s="206" t="s">
        <v>163</v>
      </c>
      <c r="H170" s="207">
        <v>3</v>
      </c>
      <c r="I170" s="208"/>
      <c r="J170" s="209">
        <f>ROUND(I170*H170,2)</f>
        <v>0</v>
      </c>
      <c r="K170" s="210"/>
      <c r="L170" s="39"/>
      <c r="M170" s="211" t="s">
        <v>1</v>
      </c>
      <c r="N170" s="212" t="s">
        <v>40</v>
      </c>
      <c r="O170" s="7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133</v>
      </c>
      <c r="AT170" s="201" t="s">
        <v>216</v>
      </c>
      <c r="AU170" s="201" t="s">
        <v>85</v>
      </c>
      <c r="AY170" s="17" t="s">
        <v>127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133</v>
      </c>
      <c r="BM170" s="201" t="s">
        <v>1157</v>
      </c>
    </row>
    <row r="171" spans="1:65" s="12" customFormat="1" ht="22.9" customHeight="1">
      <c r="B171" s="172"/>
      <c r="C171" s="173"/>
      <c r="D171" s="174" t="s">
        <v>74</v>
      </c>
      <c r="E171" s="186" t="s">
        <v>1158</v>
      </c>
      <c r="F171" s="186" t="s">
        <v>1159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SUM(P172:P186)</f>
        <v>0</v>
      </c>
      <c r="Q171" s="180"/>
      <c r="R171" s="181">
        <f>SUM(R172:R186)</f>
        <v>1.6240000000000001E-2</v>
      </c>
      <c r="S171" s="180"/>
      <c r="T171" s="182">
        <f>SUM(T172:T186)</f>
        <v>0</v>
      </c>
      <c r="AR171" s="183" t="s">
        <v>83</v>
      </c>
      <c r="AT171" s="184" t="s">
        <v>74</v>
      </c>
      <c r="AU171" s="184" t="s">
        <v>83</v>
      </c>
      <c r="AY171" s="183" t="s">
        <v>127</v>
      </c>
      <c r="BK171" s="185">
        <f>SUM(BK172:BK186)</f>
        <v>0</v>
      </c>
    </row>
    <row r="172" spans="1:65" s="2" customFormat="1" ht="24.2" customHeight="1">
      <c r="A172" s="34"/>
      <c r="B172" s="35"/>
      <c r="C172" s="203" t="s">
        <v>398</v>
      </c>
      <c r="D172" s="203" t="s">
        <v>216</v>
      </c>
      <c r="E172" s="204" t="s">
        <v>1102</v>
      </c>
      <c r="F172" s="205" t="s">
        <v>1103</v>
      </c>
      <c r="G172" s="206" t="s">
        <v>163</v>
      </c>
      <c r="H172" s="207">
        <v>3</v>
      </c>
      <c r="I172" s="208"/>
      <c r="J172" s="209">
        <f>ROUND(I172*H172,2)</f>
        <v>0</v>
      </c>
      <c r="K172" s="210"/>
      <c r="L172" s="39"/>
      <c r="M172" s="211" t="s">
        <v>1</v>
      </c>
      <c r="N172" s="212" t="s">
        <v>40</v>
      </c>
      <c r="O172" s="71"/>
      <c r="P172" s="199">
        <f>O172*H172</f>
        <v>0</v>
      </c>
      <c r="Q172" s="199">
        <v>6.0000000000000002E-5</v>
      </c>
      <c r="R172" s="199">
        <f>Q172*H172</f>
        <v>1.8000000000000001E-4</v>
      </c>
      <c r="S172" s="199">
        <v>0</v>
      </c>
      <c r="T172" s="20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133</v>
      </c>
      <c r="AT172" s="201" t="s">
        <v>216</v>
      </c>
      <c r="AU172" s="201" t="s">
        <v>85</v>
      </c>
      <c r="AY172" s="17" t="s">
        <v>127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" t="s">
        <v>83</v>
      </c>
      <c r="BK172" s="202">
        <f>ROUND(I172*H172,2)</f>
        <v>0</v>
      </c>
      <c r="BL172" s="17" t="s">
        <v>133</v>
      </c>
      <c r="BM172" s="201" t="s">
        <v>1160</v>
      </c>
    </row>
    <row r="173" spans="1:65" s="2" customFormat="1" ht="24.2" customHeight="1">
      <c r="A173" s="34"/>
      <c r="B173" s="35"/>
      <c r="C173" s="203" t="s">
        <v>403</v>
      </c>
      <c r="D173" s="203" t="s">
        <v>216</v>
      </c>
      <c r="E173" s="204" t="s">
        <v>1105</v>
      </c>
      <c r="F173" s="205" t="s">
        <v>1106</v>
      </c>
      <c r="G173" s="206" t="s">
        <v>163</v>
      </c>
      <c r="H173" s="207">
        <v>3</v>
      </c>
      <c r="I173" s="208"/>
      <c r="J173" s="209">
        <f>ROUND(I173*H173,2)</f>
        <v>0</v>
      </c>
      <c r="K173" s="210"/>
      <c r="L173" s="39"/>
      <c r="M173" s="211" t="s">
        <v>1</v>
      </c>
      <c r="N173" s="212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133</v>
      </c>
      <c r="AT173" s="201" t="s">
        <v>216</v>
      </c>
      <c r="AU173" s="201" t="s">
        <v>85</v>
      </c>
      <c r="AY173" s="17" t="s">
        <v>127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133</v>
      </c>
      <c r="BM173" s="201" t="s">
        <v>1161</v>
      </c>
    </row>
    <row r="174" spans="1:65" s="2" customFormat="1" ht="24.2" customHeight="1">
      <c r="A174" s="34"/>
      <c r="B174" s="35"/>
      <c r="C174" s="203" t="s">
        <v>408</v>
      </c>
      <c r="D174" s="203" t="s">
        <v>216</v>
      </c>
      <c r="E174" s="204" t="s">
        <v>1133</v>
      </c>
      <c r="F174" s="205" t="s">
        <v>1134</v>
      </c>
      <c r="G174" s="206" t="s">
        <v>163</v>
      </c>
      <c r="H174" s="207">
        <v>3</v>
      </c>
      <c r="I174" s="208"/>
      <c r="J174" s="209">
        <f>ROUND(I174*H174,2)</f>
        <v>0</v>
      </c>
      <c r="K174" s="210"/>
      <c r="L174" s="39"/>
      <c r="M174" s="211" t="s">
        <v>1</v>
      </c>
      <c r="N174" s="212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133</v>
      </c>
      <c r="AT174" s="201" t="s">
        <v>216</v>
      </c>
      <c r="AU174" s="201" t="s">
        <v>85</v>
      </c>
      <c r="AY174" s="17" t="s">
        <v>127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133</v>
      </c>
      <c r="BM174" s="201" t="s">
        <v>1162</v>
      </c>
    </row>
    <row r="175" spans="1:65" s="2" customFormat="1" ht="16.5" customHeight="1">
      <c r="A175" s="34"/>
      <c r="B175" s="35"/>
      <c r="C175" s="203" t="s">
        <v>414</v>
      </c>
      <c r="D175" s="203" t="s">
        <v>216</v>
      </c>
      <c r="E175" s="204" t="s">
        <v>1108</v>
      </c>
      <c r="F175" s="205" t="s">
        <v>1109</v>
      </c>
      <c r="G175" s="206" t="s">
        <v>163</v>
      </c>
      <c r="H175" s="207">
        <v>3</v>
      </c>
      <c r="I175" s="208"/>
      <c r="J175" s="209">
        <f>ROUND(I175*H175,2)</f>
        <v>0</v>
      </c>
      <c r="K175" s="210"/>
      <c r="L175" s="39"/>
      <c r="M175" s="211" t="s">
        <v>1</v>
      </c>
      <c r="N175" s="212" t="s">
        <v>40</v>
      </c>
      <c r="O175" s="71"/>
      <c r="P175" s="199">
        <f>O175*H175</f>
        <v>0</v>
      </c>
      <c r="Q175" s="199">
        <v>2.0000000000000002E-5</v>
      </c>
      <c r="R175" s="199">
        <f>Q175*H175</f>
        <v>6.0000000000000008E-5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133</v>
      </c>
      <c r="AT175" s="201" t="s">
        <v>216</v>
      </c>
      <c r="AU175" s="201" t="s">
        <v>85</v>
      </c>
      <c r="AY175" s="17" t="s">
        <v>127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133</v>
      </c>
      <c r="BM175" s="201" t="s">
        <v>1163</v>
      </c>
    </row>
    <row r="176" spans="1:65" s="2" customFormat="1" ht="24.2" customHeight="1">
      <c r="A176" s="34"/>
      <c r="B176" s="35"/>
      <c r="C176" s="203" t="s">
        <v>418</v>
      </c>
      <c r="D176" s="203" t="s">
        <v>216</v>
      </c>
      <c r="E176" s="204" t="s">
        <v>1111</v>
      </c>
      <c r="F176" s="205" t="s">
        <v>1112</v>
      </c>
      <c r="G176" s="206" t="s">
        <v>231</v>
      </c>
      <c r="H176" s="207">
        <v>0.53</v>
      </c>
      <c r="I176" s="208"/>
      <c r="J176" s="209">
        <f>ROUND(I176*H176,2)</f>
        <v>0</v>
      </c>
      <c r="K176" s="210"/>
      <c r="L176" s="39"/>
      <c r="M176" s="211" t="s">
        <v>1</v>
      </c>
      <c r="N176" s="212" t="s">
        <v>40</v>
      </c>
      <c r="O176" s="7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133</v>
      </c>
      <c r="AT176" s="201" t="s">
        <v>216</v>
      </c>
      <c r="AU176" s="201" t="s">
        <v>85</v>
      </c>
      <c r="AY176" s="17" t="s">
        <v>127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83</v>
      </c>
      <c r="BK176" s="202">
        <f>ROUND(I176*H176,2)</f>
        <v>0</v>
      </c>
      <c r="BL176" s="17" t="s">
        <v>133</v>
      </c>
      <c r="BM176" s="201" t="s">
        <v>1164</v>
      </c>
    </row>
    <row r="177" spans="1:65" s="14" customFormat="1" ht="11.25">
      <c r="B177" s="224"/>
      <c r="C177" s="225"/>
      <c r="D177" s="215" t="s">
        <v>220</v>
      </c>
      <c r="E177" s="226" t="s">
        <v>1</v>
      </c>
      <c r="F177" s="227" t="s">
        <v>1114</v>
      </c>
      <c r="G177" s="225"/>
      <c r="H177" s="228">
        <v>0.53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220</v>
      </c>
      <c r="AU177" s="234" t="s">
        <v>85</v>
      </c>
      <c r="AV177" s="14" t="s">
        <v>85</v>
      </c>
      <c r="AW177" s="14" t="s">
        <v>32</v>
      </c>
      <c r="AX177" s="14" t="s">
        <v>83</v>
      </c>
      <c r="AY177" s="234" t="s">
        <v>127</v>
      </c>
    </row>
    <row r="178" spans="1:65" s="2" customFormat="1" ht="16.5" customHeight="1">
      <c r="A178" s="34"/>
      <c r="B178" s="35"/>
      <c r="C178" s="188" t="s">
        <v>424</v>
      </c>
      <c r="D178" s="188" t="s">
        <v>129</v>
      </c>
      <c r="E178" s="189" t="s">
        <v>1115</v>
      </c>
      <c r="F178" s="190" t="s">
        <v>1116</v>
      </c>
      <c r="G178" s="191" t="s">
        <v>243</v>
      </c>
      <c r="H178" s="192">
        <v>0.08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40</v>
      </c>
      <c r="O178" s="71"/>
      <c r="P178" s="199">
        <f>O178*H178</f>
        <v>0</v>
      </c>
      <c r="Q178" s="199">
        <v>0.2</v>
      </c>
      <c r="R178" s="199">
        <f>Q178*H178</f>
        <v>1.6E-2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132</v>
      </c>
      <c r="AT178" s="201" t="s">
        <v>129</v>
      </c>
      <c r="AU178" s="201" t="s">
        <v>85</v>
      </c>
      <c r="AY178" s="17" t="s">
        <v>127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133</v>
      </c>
      <c r="BM178" s="201" t="s">
        <v>1165</v>
      </c>
    </row>
    <row r="179" spans="1:65" s="14" customFormat="1" ht="11.25">
      <c r="B179" s="224"/>
      <c r="C179" s="225"/>
      <c r="D179" s="215" t="s">
        <v>220</v>
      </c>
      <c r="E179" s="226" t="s">
        <v>1</v>
      </c>
      <c r="F179" s="227" t="s">
        <v>1118</v>
      </c>
      <c r="G179" s="225"/>
      <c r="H179" s="228">
        <v>0.08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220</v>
      </c>
      <c r="AU179" s="234" t="s">
        <v>85</v>
      </c>
      <c r="AV179" s="14" t="s">
        <v>85</v>
      </c>
      <c r="AW179" s="14" t="s">
        <v>32</v>
      </c>
      <c r="AX179" s="14" t="s">
        <v>83</v>
      </c>
      <c r="AY179" s="234" t="s">
        <v>127</v>
      </c>
    </row>
    <row r="180" spans="1:65" s="2" customFormat="1" ht="16.5" customHeight="1">
      <c r="A180" s="34"/>
      <c r="B180" s="35"/>
      <c r="C180" s="203" t="s">
        <v>429</v>
      </c>
      <c r="D180" s="203" t="s">
        <v>216</v>
      </c>
      <c r="E180" s="204" t="s">
        <v>470</v>
      </c>
      <c r="F180" s="205" t="s">
        <v>471</v>
      </c>
      <c r="G180" s="206" t="s">
        <v>243</v>
      </c>
      <c r="H180" s="207">
        <v>0.45</v>
      </c>
      <c r="I180" s="208"/>
      <c r="J180" s="209">
        <f>ROUND(I180*H180,2)</f>
        <v>0</v>
      </c>
      <c r="K180" s="210"/>
      <c r="L180" s="39"/>
      <c r="M180" s="211" t="s">
        <v>1</v>
      </c>
      <c r="N180" s="212" t="s">
        <v>40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133</v>
      </c>
      <c r="AT180" s="201" t="s">
        <v>216</v>
      </c>
      <c r="AU180" s="201" t="s">
        <v>85</v>
      </c>
      <c r="AY180" s="17" t="s">
        <v>127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83</v>
      </c>
      <c r="BK180" s="202">
        <f>ROUND(I180*H180,2)</f>
        <v>0</v>
      </c>
      <c r="BL180" s="17" t="s">
        <v>133</v>
      </c>
      <c r="BM180" s="201" t="s">
        <v>1166</v>
      </c>
    </row>
    <row r="181" spans="1:65" s="14" customFormat="1" ht="11.25">
      <c r="B181" s="224"/>
      <c r="C181" s="225"/>
      <c r="D181" s="215" t="s">
        <v>220</v>
      </c>
      <c r="E181" s="226" t="s">
        <v>1</v>
      </c>
      <c r="F181" s="227" t="s">
        <v>1151</v>
      </c>
      <c r="G181" s="225"/>
      <c r="H181" s="228">
        <v>0.45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220</v>
      </c>
      <c r="AU181" s="234" t="s">
        <v>85</v>
      </c>
      <c r="AV181" s="14" t="s">
        <v>85</v>
      </c>
      <c r="AW181" s="14" t="s">
        <v>32</v>
      </c>
      <c r="AX181" s="14" t="s">
        <v>75</v>
      </c>
      <c r="AY181" s="234" t="s">
        <v>127</v>
      </c>
    </row>
    <row r="182" spans="1:65" s="15" customFormat="1" ht="11.25">
      <c r="B182" s="240"/>
      <c r="C182" s="241"/>
      <c r="D182" s="215" t="s">
        <v>220</v>
      </c>
      <c r="E182" s="242" t="s">
        <v>1</v>
      </c>
      <c r="F182" s="243" t="s">
        <v>319</v>
      </c>
      <c r="G182" s="241"/>
      <c r="H182" s="244">
        <v>0.45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220</v>
      </c>
      <c r="AU182" s="250" t="s">
        <v>85</v>
      </c>
      <c r="AV182" s="15" t="s">
        <v>133</v>
      </c>
      <c r="AW182" s="15" t="s">
        <v>32</v>
      </c>
      <c r="AX182" s="15" t="s">
        <v>83</v>
      </c>
      <c r="AY182" s="250" t="s">
        <v>127</v>
      </c>
    </row>
    <row r="183" spans="1:65" s="2" customFormat="1" ht="21.75" customHeight="1">
      <c r="A183" s="34"/>
      <c r="B183" s="35"/>
      <c r="C183" s="203" t="s">
        <v>434</v>
      </c>
      <c r="D183" s="203" t="s">
        <v>216</v>
      </c>
      <c r="E183" s="204" t="s">
        <v>1121</v>
      </c>
      <c r="F183" s="205" t="s">
        <v>1122</v>
      </c>
      <c r="G183" s="206" t="s">
        <v>231</v>
      </c>
      <c r="H183" s="207">
        <v>5.3010000000000002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133</v>
      </c>
      <c r="AT183" s="201" t="s">
        <v>216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1167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1124</v>
      </c>
      <c r="G184" s="225"/>
      <c r="H184" s="228">
        <v>5.3010000000000002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2" customFormat="1" ht="21.75" customHeight="1">
      <c r="A185" s="34"/>
      <c r="B185" s="35"/>
      <c r="C185" s="203" t="s">
        <v>438</v>
      </c>
      <c r="D185" s="203" t="s">
        <v>216</v>
      </c>
      <c r="E185" s="204" t="s">
        <v>474</v>
      </c>
      <c r="F185" s="205" t="s">
        <v>475</v>
      </c>
      <c r="G185" s="206" t="s">
        <v>243</v>
      </c>
      <c r="H185" s="207">
        <v>0.45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133</v>
      </c>
      <c r="AT185" s="201" t="s">
        <v>216</v>
      </c>
      <c r="AU185" s="201" t="s">
        <v>85</v>
      </c>
      <c r="AY185" s="17" t="s">
        <v>127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133</v>
      </c>
      <c r="BM185" s="201" t="s">
        <v>1168</v>
      </c>
    </row>
    <row r="186" spans="1:65" s="2" customFormat="1" ht="16.5" customHeight="1">
      <c r="A186" s="34"/>
      <c r="B186" s="35"/>
      <c r="C186" s="203" t="s">
        <v>442</v>
      </c>
      <c r="D186" s="203" t="s">
        <v>216</v>
      </c>
      <c r="E186" s="204" t="s">
        <v>1126</v>
      </c>
      <c r="F186" s="205" t="s">
        <v>1127</v>
      </c>
      <c r="G186" s="206" t="s">
        <v>163</v>
      </c>
      <c r="H186" s="207">
        <v>3</v>
      </c>
      <c r="I186" s="208"/>
      <c r="J186" s="209">
        <f>ROUND(I186*H186,2)</f>
        <v>0</v>
      </c>
      <c r="K186" s="210"/>
      <c r="L186" s="39"/>
      <c r="M186" s="211" t="s">
        <v>1</v>
      </c>
      <c r="N186" s="212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133</v>
      </c>
      <c r="AT186" s="201" t="s">
        <v>216</v>
      </c>
      <c r="AU186" s="201" t="s">
        <v>85</v>
      </c>
      <c r="AY186" s="17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133</v>
      </c>
      <c r="BM186" s="201" t="s">
        <v>1169</v>
      </c>
    </row>
    <row r="187" spans="1:65" s="12" customFormat="1" ht="22.9" customHeight="1">
      <c r="B187" s="172"/>
      <c r="C187" s="173"/>
      <c r="D187" s="174" t="s">
        <v>74</v>
      </c>
      <c r="E187" s="186" t="s">
        <v>1170</v>
      </c>
      <c r="F187" s="186" t="s">
        <v>1171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SUM(P188:P202)</f>
        <v>0</v>
      </c>
      <c r="Q187" s="180"/>
      <c r="R187" s="181">
        <f>SUM(R188:R202)</f>
        <v>1.6240000000000001E-2</v>
      </c>
      <c r="S187" s="180"/>
      <c r="T187" s="182">
        <f>SUM(T188:T202)</f>
        <v>0</v>
      </c>
      <c r="AR187" s="183" t="s">
        <v>83</v>
      </c>
      <c r="AT187" s="184" t="s">
        <v>74</v>
      </c>
      <c r="AU187" s="184" t="s">
        <v>83</v>
      </c>
      <c r="AY187" s="183" t="s">
        <v>127</v>
      </c>
      <c r="BK187" s="185">
        <f>SUM(BK188:BK202)</f>
        <v>0</v>
      </c>
    </row>
    <row r="188" spans="1:65" s="2" customFormat="1" ht="24.2" customHeight="1">
      <c r="A188" s="34"/>
      <c r="B188" s="35"/>
      <c r="C188" s="203" t="s">
        <v>446</v>
      </c>
      <c r="D188" s="203" t="s">
        <v>216</v>
      </c>
      <c r="E188" s="204" t="s">
        <v>1102</v>
      </c>
      <c r="F188" s="205" t="s">
        <v>1103</v>
      </c>
      <c r="G188" s="206" t="s">
        <v>163</v>
      </c>
      <c r="H188" s="207">
        <v>3</v>
      </c>
      <c r="I188" s="208"/>
      <c r="J188" s="209">
        <f>ROUND(I188*H188,2)</f>
        <v>0</v>
      </c>
      <c r="K188" s="210"/>
      <c r="L188" s="39"/>
      <c r="M188" s="211" t="s">
        <v>1</v>
      </c>
      <c r="N188" s="212" t="s">
        <v>40</v>
      </c>
      <c r="O188" s="71"/>
      <c r="P188" s="199">
        <f>O188*H188</f>
        <v>0</v>
      </c>
      <c r="Q188" s="199">
        <v>6.0000000000000002E-5</v>
      </c>
      <c r="R188" s="199">
        <f>Q188*H188</f>
        <v>1.8000000000000001E-4</v>
      </c>
      <c r="S188" s="199">
        <v>0</v>
      </c>
      <c r="T188" s="20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133</v>
      </c>
      <c r="AT188" s="201" t="s">
        <v>216</v>
      </c>
      <c r="AU188" s="201" t="s">
        <v>85</v>
      </c>
      <c r="AY188" s="17" t="s">
        <v>127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" t="s">
        <v>83</v>
      </c>
      <c r="BK188" s="202">
        <f>ROUND(I188*H188,2)</f>
        <v>0</v>
      </c>
      <c r="BL188" s="17" t="s">
        <v>133</v>
      </c>
      <c r="BM188" s="201" t="s">
        <v>1172</v>
      </c>
    </row>
    <row r="189" spans="1:65" s="2" customFormat="1" ht="24.2" customHeight="1">
      <c r="A189" s="34"/>
      <c r="B189" s="35"/>
      <c r="C189" s="203" t="s">
        <v>451</v>
      </c>
      <c r="D189" s="203" t="s">
        <v>216</v>
      </c>
      <c r="E189" s="204" t="s">
        <v>1105</v>
      </c>
      <c r="F189" s="205" t="s">
        <v>1106</v>
      </c>
      <c r="G189" s="206" t="s">
        <v>163</v>
      </c>
      <c r="H189" s="207">
        <v>3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133</v>
      </c>
      <c r="AT189" s="201" t="s">
        <v>216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1173</v>
      </c>
    </row>
    <row r="190" spans="1:65" s="2" customFormat="1" ht="16.5" customHeight="1">
      <c r="A190" s="34"/>
      <c r="B190" s="35"/>
      <c r="C190" s="203" t="s">
        <v>455</v>
      </c>
      <c r="D190" s="203" t="s">
        <v>216</v>
      </c>
      <c r="E190" s="204" t="s">
        <v>1108</v>
      </c>
      <c r="F190" s="205" t="s">
        <v>1109</v>
      </c>
      <c r="G190" s="206" t="s">
        <v>163</v>
      </c>
      <c r="H190" s="207">
        <v>3</v>
      </c>
      <c r="I190" s="208"/>
      <c r="J190" s="209">
        <f>ROUND(I190*H190,2)</f>
        <v>0</v>
      </c>
      <c r="K190" s="210"/>
      <c r="L190" s="39"/>
      <c r="M190" s="211" t="s">
        <v>1</v>
      </c>
      <c r="N190" s="212" t="s">
        <v>40</v>
      </c>
      <c r="O190" s="71"/>
      <c r="P190" s="199">
        <f>O190*H190</f>
        <v>0</v>
      </c>
      <c r="Q190" s="199">
        <v>2.0000000000000002E-5</v>
      </c>
      <c r="R190" s="199">
        <f>Q190*H190</f>
        <v>6.0000000000000008E-5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133</v>
      </c>
      <c r="AT190" s="201" t="s">
        <v>216</v>
      </c>
      <c r="AU190" s="201" t="s">
        <v>85</v>
      </c>
      <c r="AY190" s="17" t="s">
        <v>127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133</v>
      </c>
      <c r="BM190" s="201" t="s">
        <v>1174</v>
      </c>
    </row>
    <row r="191" spans="1:65" s="2" customFormat="1" ht="24.2" customHeight="1">
      <c r="A191" s="34"/>
      <c r="B191" s="35"/>
      <c r="C191" s="203" t="s">
        <v>461</v>
      </c>
      <c r="D191" s="203" t="s">
        <v>216</v>
      </c>
      <c r="E191" s="204" t="s">
        <v>1111</v>
      </c>
      <c r="F191" s="205" t="s">
        <v>1112</v>
      </c>
      <c r="G191" s="206" t="s">
        <v>231</v>
      </c>
      <c r="H191" s="207">
        <v>0.53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1175</v>
      </c>
    </row>
    <row r="192" spans="1:65" s="14" customFormat="1" ht="11.25">
      <c r="B192" s="224"/>
      <c r="C192" s="225"/>
      <c r="D192" s="215" t="s">
        <v>220</v>
      </c>
      <c r="E192" s="226" t="s">
        <v>1</v>
      </c>
      <c r="F192" s="227" t="s">
        <v>1114</v>
      </c>
      <c r="G192" s="225"/>
      <c r="H192" s="228">
        <v>0.53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220</v>
      </c>
      <c r="AU192" s="234" t="s">
        <v>85</v>
      </c>
      <c r="AV192" s="14" t="s">
        <v>85</v>
      </c>
      <c r="AW192" s="14" t="s">
        <v>32</v>
      </c>
      <c r="AX192" s="14" t="s">
        <v>83</v>
      </c>
      <c r="AY192" s="234" t="s">
        <v>127</v>
      </c>
    </row>
    <row r="193" spans="1:65" s="2" customFormat="1" ht="16.5" customHeight="1">
      <c r="A193" s="34"/>
      <c r="B193" s="35"/>
      <c r="C193" s="188" t="s">
        <v>466</v>
      </c>
      <c r="D193" s="188" t="s">
        <v>129</v>
      </c>
      <c r="E193" s="189" t="s">
        <v>1115</v>
      </c>
      <c r="F193" s="190" t="s">
        <v>1116</v>
      </c>
      <c r="G193" s="191" t="s">
        <v>243</v>
      </c>
      <c r="H193" s="192">
        <v>0.08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0.2</v>
      </c>
      <c r="R193" s="199">
        <f>Q193*H193</f>
        <v>1.6E-2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132</v>
      </c>
      <c r="AT193" s="201" t="s">
        <v>129</v>
      </c>
      <c r="AU193" s="201" t="s">
        <v>85</v>
      </c>
      <c r="AY193" s="17" t="s">
        <v>127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133</v>
      </c>
      <c r="BM193" s="201" t="s">
        <v>1176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1118</v>
      </c>
      <c r="G194" s="225"/>
      <c r="H194" s="228">
        <v>0.08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83</v>
      </c>
      <c r="AY194" s="234" t="s">
        <v>127</v>
      </c>
    </row>
    <row r="195" spans="1:65" s="2" customFormat="1" ht="16.5" customHeight="1">
      <c r="A195" s="34"/>
      <c r="B195" s="35"/>
      <c r="C195" s="203" t="s">
        <v>236</v>
      </c>
      <c r="D195" s="203" t="s">
        <v>216</v>
      </c>
      <c r="E195" s="204" t="s">
        <v>470</v>
      </c>
      <c r="F195" s="205" t="s">
        <v>471</v>
      </c>
      <c r="G195" s="206" t="s">
        <v>243</v>
      </c>
      <c r="H195" s="207">
        <v>0.45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133</v>
      </c>
      <c r="AT195" s="201" t="s">
        <v>216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133</v>
      </c>
      <c r="BM195" s="201" t="s">
        <v>1177</v>
      </c>
    </row>
    <row r="196" spans="1:65" s="14" customFormat="1" ht="11.25">
      <c r="B196" s="224"/>
      <c r="C196" s="225"/>
      <c r="D196" s="215" t="s">
        <v>220</v>
      </c>
      <c r="E196" s="226" t="s">
        <v>1</v>
      </c>
      <c r="F196" s="227" t="s">
        <v>1151</v>
      </c>
      <c r="G196" s="225"/>
      <c r="H196" s="228">
        <v>0.45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220</v>
      </c>
      <c r="AU196" s="234" t="s">
        <v>85</v>
      </c>
      <c r="AV196" s="14" t="s">
        <v>85</v>
      </c>
      <c r="AW196" s="14" t="s">
        <v>32</v>
      </c>
      <c r="AX196" s="14" t="s">
        <v>75</v>
      </c>
      <c r="AY196" s="234" t="s">
        <v>127</v>
      </c>
    </row>
    <row r="197" spans="1:65" s="15" customFormat="1" ht="11.25">
      <c r="B197" s="240"/>
      <c r="C197" s="241"/>
      <c r="D197" s="215" t="s">
        <v>220</v>
      </c>
      <c r="E197" s="242" t="s">
        <v>1</v>
      </c>
      <c r="F197" s="243" t="s">
        <v>319</v>
      </c>
      <c r="G197" s="241"/>
      <c r="H197" s="244">
        <v>0.45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220</v>
      </c>
      <c r="AU197" s="250" t="s">
        <v>85</v>
      </c>
      <c r="AV197" s="15" t="s">
        <v>133</v>
      </c>
      <c r="AW197" s="15" t="s">
        <v>32</v>
      </c>
      <c r="AX197" s="15" t="s">
        <v>83</v>
      </c>
      <c r="AY197" s="250" t="s">
        <v>127</v>
      </c>
    </row>
    <row r="198" spans="1:65" s="2" customFormat="1" ht="21.75" customHeight="1">
      <c r="A198" s="34"/>
      <c r="B198" s="35"/>
      <c r="C198" s="203" t="s">
        <v>266</v>
      </c>
      <c r="D198" s="203" t="s">
        <v>216</v>
      </c>
      <c r="E198" s="204" t="s">
        <v>1121</v>
      </c>
      <c r="F198" s="205" t="s">
        <v>1122</v>
      </c>
      <c r="G198" s="206" t="s">
        <v>231</v>
      </c>
      <c r="H198" s="207">
        <v>5.3010000000000002</v>
      </c>
      <c r="I198" s="208"/>
      <c r="J198" s="209">
        <f>ROUND(I198*H198,2)</f>
        <v>0</v>
      </c>
      <c r="K198" s="210"/>
      <c r="L198" s="39"/>
      <c r="M198" s="211" t="s">
        <v>1</v>
      </c>
      <c r="N198" s="212" t="s">
        <v>40</v>
      </c>
      <c r="O198" s="7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133</v>
      </c>
      <c r="AT198" s="201" t="s">
        <v>216</v>
      </c>
      <c r="AU198" s="201" t="s">
        <v>85</v>
      </c>
      <c r="AY198" s="17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133</v>
      </c>
      <c r="BM198" s="201" t="s">
        <v>1178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1124</v>
      </c>
      <c r="G199" s="225"/>
      <c r="H199" s="228">
        <v>5.3010000000000002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2" customFormat="1" ht="21.75" customHeight="1">
      <c r="A200" s="34"/>
      <c r="B200" s="35"/>
      <c r="C200" s="203" t="s">
        <v>477</v>
      </c>
      <c r="D200" s="203" t="s">
        <v>216</v>
      </c>
      <c r="E200" s="204" t="s">
        <v>474</v>
      </c>
      <c r="F200" s="205" t="s">
        <v>475</v>
      </c>
      <c r="G200" s="206" t="s">
        <v>243</v>
      </c>
      <c r="H200" s="207">
        <v>0.45</v>
      </c>
      <c r="I200" s="208"/>
      <c r="J200" s="209">
        <f>ROUND(I200*H200,2)</f>
        <v>0</v>
      </c>
      <c r="K200" s="210"/>
      <c r="L200" s="39"/>
      <c r="M200" s="211" t="s">
        <v>1</v>
      </c>
      <c r="N200" s="212" t="s">
        <v>40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133</v>
      </c>
      <c r="AT200" s="201" t="s">
        <v>216</v>
      </c>
      <c r="AU200" s="201" t="s">
        <v>85</v>
      </c>
      <c r="AY200" s="17" t="s">
        <v>127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83</v>
      </c>
      <c r="BK200" s="202">
        <f>ROUND(I200*H200,2)</f>
        <v>0</v>
      </c>
      <c r="BL200" s="17" t="s">
        <v>133</v>
      </c>
      <c r="BM200" s="201" t="s">
        <v>1179</v>
      </c>
    </row>
    <row r="201" spans="1:65" s="2" customFormat="1" ht="16.5" customHeight="1">
      <c r="A201" s="34"/>
      <c r="B201" s="35"/>
      <c r="C201" s="203" t="s">
        <v>482</v>
      </c>
      <c r="D201" s="203" t="s">
        <v>216</v>
      </c>
      <c r="E201" s="204" t="s">
        <v>1126</v>
      </c>
      <c r="F201" s="205" t="s">
        <v>1127</v>
      </c>
      <c r="G201" s="206" t="s">
        <v>163</v>
      </c>
      <c r="H201" s="207">
        <v>3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133</v>
      </c>
      <c r="AT201" s="201" t="s">
        <v>216</v>
      </c>
      <c r="AU201" s="201" t="s">
        <v>85</v>
      </c>
      <c r="AY201" s="17" t="s">
        <v>127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133</v>
      </c>
      <c r="BM201" s="201" t="s">
        <v>1180</v>
      </c>
    </row>
    <row r="202" spans="1:65" s="2" customFormat="1" ht="16.5" customHeight="1">
      <c r="A202" s="34"/>
      <c r="B202" s="35"/>
      <c r="C202" s="203" t="s">
        <v>486</v>
      </c>
      <c r="D202" s="203" t="s">
        <v>216</v>
      </c>
      <c r="E202" s="204" t="s">
        <v>1181</v>
      </c>
      <c r="F202" s="205" t="s">
        <v>1182</v>
      </c>
      <c r="G202" s="206" t="s">
        <v>163</v>
      </c>
      <c r="H202" s="207">
        <v>3</v>
      </c>
      <c r="I202" s="208"/>
      <c r="J202" s="209">
        <f>ROUND(I202*H202,2)</f>
        <v>0</v>
      </c>
      <c r="K202" s="210"/>
      <c r="L202" s="39"/>
      <c r="M202" s="235" t="s">
        <v>1</v>
      </c>
      <c r="N202" s="236" t="s">
        <v>40</v>
      </c>
      <c r="O202" s="237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133</v>
      </c>
      <c r="AT202" s="201" t="s">
        <v>216</v>
      </c>
      <c r="AU202" s="201" t="s">
        <v>85</v>
      </c>
      <c r="AY202" s="17" t="s">
        <v>127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133</v>
      </c>
      <c r="BM202" s="201" t="s">
        <v>1183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YPaYMkQbgZGavEASx5nRw+uO0+VwlwKhfEku5UwWVlFnSEHJ752mfemA3b2ggy8Fn3Ls73CSEa/D2MZ9xj8GvA==" saltValue="+2HxUD2RqsnU4tIdcAZjV1UkJbxYu8c5sQ9+kLovYXNxzs7QWxAkB26KSrz8djXtHGAt28VzCTXttUaCyZtFSg==" spinCount="100000" sheet="1" objects="1" scenarios="1" formatColumns="0" formatRows="0" autoFilter="0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1184</v>
      </c>
      <c r="H4" s="20"/>
    </row>
    <row r="5" spans="1:8" s="1" customFormat="1" ht="12" customHeight="1">
      <c r="B5" s="20"/>
      <c r="C5" s="254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5" t="s">
        <v>16</v>
      </c>
      <c r="D6" s="319" t="s">
        <v>17</v>
      </c>
      <c r="E6" s="308"/>
      <c r="F6" s="308"/>
      <c r="H6" s="20"/>
    </row>
    <row r="7" spans="1:8" s="1" customFormat="1" ht="24.75" customHeight="1">
      <c r="B7" s="20"/>
      <c r="C7" s="113" t="s">
        <v>22</v>
      </c>
      <c r="D7" s="115" t="str">
        <f>'Rekapitulace stavby'!AN8</f>
        <v>14. 4. 2018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6"/>
      <c r="C9" s="257" t="s">
        <v>56</v>
      </c>
      <c r="D9" s="258" t="s">
        <v>57</v>
      </c>
      <c r="E9" s="258" t="s">
        <v>113</v>
      </c>
      <c r="F9" s="259" t="s">
        <v>1185</v>
      </c>
      <c r="G9" s="160"/>
      <c r="H9" s="256"/>
    </row>
    <row r="10" spans="1:8" s="2" customFormat="1" ht="26.45" customHeight="1">
      <c r="A10" s="34"/>
      <c r="B10" s="39"/>
      <c r="C10" s="260" t="s">
        <v>1186</v>
      </c>
      <c r="D10" s="260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1" t="s">
        <v>98</v>
      </c>
      <c r="D11" s="262" t="s">
        <v>98</v>
      </c>
      <c r="E11" s="263" t="s">
        <v>99</v>
      </c>
      <c r="F11" s="264">
        <v>130</v>
      </c>
      <c r="G11" s="34"/>
      <c r="H11" s="39"/>
    </row>
    <row r="12" spans="1:8" s="2" customFormat="1" ht="16.899999999999999" customHeight="1">
      <c r="A12" s="34"/>
      <c r="B12" s="39"/>
      <c r="C12" s="265" t="s">
        <v>1</v>
      </c>
      <c r="D12" s="265" t="s">
        <v>221</v>
      </c>
      <c r="E12" s="17" t="s">
        <v>1</v>
      </c>
      <c r="F12" s="266">
        <v>0</v>
      </c>
      <c r="G12" s="34"/>
      <c r="H12" s="39"/>
    </row>
    <row r="13" spans="1:8" s="2" customFormat="1" ht="16.899999999999999" customHeight="1">
      <c r="A13" s="34"/>
      <c r="B13" s="39"/>
      <c r="C13" s="265" t="s">
        <v>98</v>
      </c>
      <c r="D13" s="265" t="s">
        <v>100</v>
      </c>
      <c r="E13" s="17" t="s">
        <v>1</v>
      </c>
      <c r="F13" s="266">
        <v>130</v>
      </c>
      <c r="G13" s="34"/>
      <c r="H13" s="39"/>
    </row>
    <row r="14" spans="1:8" s="2" customFormat="1" ht="16.899999999999999" customHeight="1">
      <c r="A14" s="34"/>
      <c r="B14" s="39"/>
      <c r="C14" s="267" t="s">
        <v>1187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5" t="s">
        <v>217</v>
      </c>
      <c r="D15" s="265" t="s">
        <v>218</v>
      </c>
      <c r="E15" s="17" t="s">
        <v>99</v>
      </c>
      <c r="F15" s="266">
        <v>130</v>
      </c>
      <c r="G15" s="34"/>
      <c r="H15" s="39"/>
    </row>
    <row r="16" spans="1:8" s="2" customFormat="1" ht="16.899999999999999" customHeight="1">
      <c r="A16" s="34"/>
      <c r="B16" s="39"/>
      <c r="C16" s="265" t="s">
        <v>223</v>
      </c>
      <c r="D16" s="265" t="s">
        <v>224</v>
      </c>
      <c r="E16" s="17" t="s">
        <v>99</v>
      </c>
      <c r="F16" s="266">
        <v>130</v>
      </c>
      <c r="G16" s="34"/>
      <c r="H16" s="39"/>
    </row>
    <row r="17" spans="1:8" s="2" customFormat="1" ht="26.45" customHeight="1">
      <c r="A17" s="34"/>
      <c r="B17" s="39"/>
      <c r="C17" s="260" t="s">
        <v>1188</v>
      </c>
      <c r="D17" s="260" t="s">
        <v>87</v>
      </c>
      <c r="E17" s="34"/>
      <c r="F17" s="34"/>
      <c r="G17" s="34"/>
      <c r="H17" s="39"/>
    </row>
    <row r="18" spans="1:8" s="2" customFormat="1" ht="16.899999999999999" customHeight="1">
      <c r="A18" s="34"/>
      <c r="B18" s="39"/>
      <c r="C18" s="261" t="s">
        <v>230</v>
      </c>
      <c r="D18" s="262" t="s">
        <v>230</v>
      </c>
      <c r="E18" s="263" t="s">
        <v>231</v>
      </c>
      <c r="F18" s="264">
        <v>66</v>
      </c>
      <c r="G18" s="34"/>
      <c r="H18" s="39"/>
    </row>
    <row r="19" spans="1:8" s="2" customFormat="1" ht="16.899999999999999" customHeight="1">
      <c r="A19" s="34"/>
      <c r="B19" s="39"/>
      <c r="C19" s="265" t="s">
        <v>230</v>
      </c>
      <c r="D19" s="265" t="s">
        <v>232</v>
      </c>
      <c r="E19" s="17" t="s">
        <v>1</v>
      </c>
      <c r="F19" s="266">
        <v>66</v>
      </c>
      <c r="G19" s="34"/>
      <c r="H19" s="39"/>
    </row>
    <row r="20" spans="1:8" s="2" customFormat="1" ht="16.899999999999999" customHeight="1">
      <c r="A20" s="34"/>
      <c r="B20" s="39"/>
      <c r="C20" s="267" t="s">
        <v>1187</v>
      </c>
      <c r="D20" s="34"/>
      <c r="E20" s="34"/>
      <c r="F20" s="34"/>
      <c r="G20" s="34"/>
      <c r="H20" s="39"/>
    </row>
    <row r="21" spans="1:8" s="2" customFormat="1" ht="22.5">
      <c r="A21" s="34"/>
      <c r="B21" s="39"/>
      <c r="C21" s="265" t="s">
        <v>548</v>
      </c>
      <c r="D21" s="265" t="s">
        <v>549</v>
      </c>
      <c r="E21" s="17" t="s">
        <v>231</v>
      </c>
      <c r="F21" s="266">
        <v>89.05</v>
      </c>
      <c r="G21" s="34"/>
      <c r="H21" s="39"/>
    </row>
    <row r="22" spans="1:8" s="2" customFormat="1" ht="16.899999999999999" customHeight="1">
      <c r="A22" s="34"/>
      <c r="B22" s="39"/>
      <c r="C22" s="265" t="s">
        <v>334</v>
      </c>
      <c r="D22" s="265" t="s">
        <v>335</v>
      </c>
      <c r="E22" s="17" t="s">
        <v>243</v>
      </c>
      <c r="F22" s="266">
        <v>157.76499999999999</v>
      </c>
      <c r="G22" s="34"/>
      <c r="H22" s="39"/>
    </row>
    <row r="23" spans="1:8" s="2" customFormat="1" ht="16.899999999999999" customHeight="1">
      <c r="A23" s="34"/>
      <c r="B23" s="39"/>
      <c r="C23" s="265" t="s">
        <v>425</v>
      </c>
      <c r="D23" s="265" t="s">
        <v>426</v>
      </c>
      <c r="E23" s="17" t="s">
        <v>231</v>
      </c>
      <c r="F23" s="266">
        <v>235.5</v>
      </c>
      <c r="G23" s="34"/>
      <c r="H23" s="39"/>
    </row>
    <row r="24" spans="1:8" s="2" customFormat="1" ht="16.899999999999999" customHeight="1">
      <c r="A24" s="34"/>
      <c r="B24" s="39"/>
      <c r="C24" s="265" t="s">
        <v>521</v>
      </c>
      <c r="D24" s="265" t="s">
        <v>522</v>
      </c>
      <c r="E24" s="17" t="s">
        <v>231</v>
      </c>
      <c r="F24" s="266">
        <v>146.5</v>
      </c>
      <c r="G24" s="34"/>
      <c r="H24" s="39"/>
    </row>
    <row r="25" spans="1:8" s="2" customFormat="1" ht="16.899999999999999" customHeight="1">
      <c r="A25" s="34"/>
      <c r="B25" s="39"/>
      <c r="C25" s="265" t="s">
        <v>530</v>
      </c>
      <c r="D25" s="265" t="s">
        <v>531</v>
      </c>
      <c r="E25" s="17" t="s">
        <v>231</v>
      </c>
      <c r="F25" s="266">
        <v>250.9</v>
      </c>
      <c r="G25" s="34"/>
      <c r="H25" s="39"/>
    </row>
    <row r="26" spans="1:8" s="2" customFormat="1" ht="16.899999999999999" customHeight="1">
      <c r="A26" s="34"/>
      <c r="B26" s="39"/>
      <c r="C26" s="265" t="s">
        <v>535</v>
      </c>
      <c r="D26" s="265" t="s">
        <v>536</v>
      </c>
      <c r="E26" s="17" t="s">
        <v>231</v>
      </c>
      <c r="F26" s="266">
        <v>77.525000000000006</v>
      </c>
      <c r="G26" s="34"/>
      <c r="H26" s="39"/>
    </row>
    <row r="27" spans="1:8" s="2" customFormat="1" ht="16.899999999999999" customHeight="1">
      <c r="A27" s="34"/>
      <c r="B27" s="39"/>
      <c r="C27" s="265" t="s">
        <v>540</v>
      </c>
      <c r="D27" s="265" t="s">
        <v>541</v>
      </c>
      <c r="E27" s="17" t="s">
        <v>231</v>
      </c>
      <c r="F27" s="266">
        <v>77.525000000000006</v>
      </c>
      <c r="G27" s="34"/>
      <c r="H27" s="39"/>
    </row>
    <row r="28" spans="1:8" s="2" customFormat="1" ht="16.899999999999999" customHeight="1">
      <c r="A28" s="34"/>
      <c r="B28" s="39"/>
      <c r="C28" s="265" t="s">
        <v>544</v>
      </c>
      <c r="D28" s="265" t="s">
        <v>545</v>
      </c>
      <c r="E28" s="17" t="s">
        <v>231</v>
      </c>
      <c r="F28" s="266">
        <v>89.05</v>
      </c>
      <c r="G28" s="34"/>
      <c r="H28" s="39"/>
    </row>
    <row r="29" spans="1:8" s="2" customFormat="1" ht="16.899999999999999" customHeight="1">
      <c r="A29" s="34"/>
      <c r="B29" s="39"/>
      <c r="C29" s="265" t="s">
        <v>659</v>
      </c>
      <c r="D29" s="265" t="s">
        <v>660</v>
      </c>
      <c r="E29" s="17" t="s">
        <v>231</v>
      </c>
      <c r="F29" s="266">
        <v>235.5</v>
      </c>
      <c r="G29" s="34"/>
      <c r="H29" s="39"/>
    </row>
    <row r="30" spans="1:8" s="2" customFormat="1" ht="16.899999999999999" customHeight="1">
      <c r="A30" s="34"/>
      <c r="B30" s="39"/>
      <c r="C30" s="261" t="s">
        <v>233</v>
      </c>
      <c r="D30" s="262" t="s">
        <v>233</v>
      </c>
      <c r="E30" s="263" t="s">
        <v>99</v>
      </c>
      <c r="F30" s="264">
        <v>83</v>
      </c>
      <c r="G30" s="34"/>
      <c r="H30" s="39"/>
    </row>
    <row r="31" spans="1:8" s="2" customFormat="1" ht="16.899999999999999" customHeight="1">
      <c r="A31" s="34"/>
      <c r="B31" s="39"/>
      <c r="C31" s="265" t="s">
        <v>1</v>
      </c>
      <c r="D31" s="265" t="s">
        <v>337</v>
      </c>
      <c r="E31" s="17" t="s">
        <v>1</v>
      </c>
      <c r="F31" s="266">
        <v>0</v>
      </c>
      <c r="G31" s="34"/>
      <c r="H31" s="39"/>
    </row>
    <row r="32" spans="1:8" s="2" customFormat="1" ht="16.899999999999999" customHeight="1">
      <c r="A32" s="34"/>
      <c r="B32" s="39"/>
      <c r="C32" s="265" t="s">
        <v>233</v>
      </c>
      <c r="D32" s="265" t="s">
        <v>638</v>
      </c>
      <c r="E32" s="17" t="s">
        <v>1</v>
      </c>
      <c r="F32" s="266">
        <v>83</v>
      </c>
      <c r="G32" s="34"/>
      <c r="H32" s="39"/>
    </row>
    <row r="33" spans="1:8" s="2" customFormat="1" ht="16.899999999999999" customHeight="1">
      <c r="A33" s="34"/>
      <c r="B33" s="39"/>
      <c r="C33" s="267" t="s">
        <v>1187</v>
      </c>
      <c r="D33" s="34"/>
      <c r="E33" s="34"/>
      <c r="F33" s="34"/>
      <c r="G33" s="34"/>
      <c r="H33" s="39"/>
    </row>
    <row r="34" spans="1:8" s="2" customFormat="1" ht="16.899999999999999" customHeight="1">
      <c r="A34" s="34"/>
      <c r="B34" s="39"/>
      <c r="C34" s="265" t="s">
        <v>635</v>
      </c>
      <c r="D34" s="265" t="s">
        <v>636</v>
      </c>
      <c r="E34" s="17" t="s">
        <v>99</v>
      </c>
      <c r="F34" s="266">
        <v>83</v>
      </c>
      <c r="G34" s="34"/>
      <c r="H34" s="39"/>
    </row>
    <row r="35" spans="1:8" s="2" customFormat="1" ht="16.899999999999999" customHeight="1">
      <c r="A35" s="34"/>
      <c r="B35" s="39"/>
      <c r="C35" s="265" t="s">
        <v>530</v>
      </c>
      <c r="D35" s="265" t="s">
        <v>531</v>
      </c>
      <c r="E35" s="17" t="s">
        <v>231</v>
      </c>
      <c r="F35" s="266">
        <v>250.9</v>
      </c>
      <c r="G35" s="34"/>
      <c r="H35" s="39"/>
    </row>
    <row r="36" spans="1:8" s="2" customFormat="1" ht="16.899999999999999" customHeight="1">
      <c r="A36" s="34"/>
      <c r="B36" s="39"/>
      <c r="C36" s="265" t="s">
        <v>644</v>
      </c>
      <c r="D36" s="265" t="s">
        <v>645</v>
      </c>
      <c r="E36" s="17" t="s">
        <v>243</v>
      </c>
      <c r="F36" s="266">
        <v>3.4430000000000001</v>
      </c>
      <c r="G36" s="34"/>
      <c r="H36" s="39"/>
    </row>
    <row r="37" spans="1:8" s="2" customFormat="1" ht="16.899999999999999" customHeight="1">
      <c r="A37" s="34"/>
      <c r="B37" s="39"/>
      <c r="C37" s="265" t="s">
        <v>640</v>
      </c>
      <c r="D37" s="265" t="s">
        <v>641</v>
      </c>
      <c r="E37" s="17" t="s">
        <v>163</v>
      </c>
      <c r="F37" s="266">
        <v>87.15</v>
      </c>
      <c r="G37" s="34"/>
      <c r="H37" s="39"/>
    </row>
    <row r="38" spans="1:8" s="2" customFormat="1" ht="16.899999999999999" customHeight="1">
      <c r="A38" s="34"/>
      <c r="B38" s="39"/>
      <c r="C38" s="261" t="s">
        <v>235</v>
      </c>
      <c r="D38" s="262" t="s">
        <v>235</v>
      </c>
      <c r="E38" s="263" t="s">
        <v>99</v>
      </c>
      <c r="F38" s="264">
        <v>45</v>
      </c>
      <c r="G38" s="34"/>
      <c r="H38" s="39"/>
    </row>
    <row r="39" spans="1:8" s="2" customFormat="1" ht="16.899999999999999" customHeight="1">
      <c r="A39" s="34"/>
      <c r="B39" s="39"/>
      <c r="C39" s="265" t="s">
        <v>1</v>
      </c>
      <c r="D39" s="265" t="s">
        <v>283</v>
      </c>
      <c r="E39" s="17" t="s">
        <v>1</v>
      </c>
      <c r="F39" s="266">
        <v>0</v>
      </c>
      <c r="G39" s="34"/>
      <c r="H39" s="39"/>
    </row>
    <row r="40" spans="1:8" s="2" customFormat="1" ht="16.899999999999999" customHeight="1">
      <c r="A40" s="34"/>
      <c r="B40" s="39"/>
      <c r="C40" s="265" t="s">
        <v>235</v>
      </c>
      <c r="D40" s="265" t="s">
        <v>236</v>
      </c>
      <c r="E40" s="17" t="s">
        <v>1</v>
      </c>
      <c r="F40" s="266">
        <v>45</v>
      </c>
      <c r="G40" s="34"/>
      <c r="H40" s="39"/>
    </row>
    <row r="41" spans="1:8" s="2" customFormat="1" ht="16.899999999999999" customHeight="1">
      <c r="A41" s="34"/>
      <c r="B41" s="39"/>
      <c r="C41" s="267" t="s">
        <v>1187</v>
      </c>
      <c r="D41" s="34"/>
      <c r="E41" s="34"/>
      <c r="F41" s="34"/>
      <c r="G41" s="34"/>
      <c r="H41" s="39"/>
    </row>
    <row r="42" spans="1:8" s="2" customFormat="1" ht="16.899999999999999" customHeight="1">
      <c r="A42" s="34"/>
      <c r="B42" s="39"/>
      <c r="C42" s="265" t="s">
        <v>500</v>
      </c>
      <c r="D42" s="265" t="s">
        <v>501</v>
      </c>
      <c r="E42" s="17" t="s">
        <v>99</v>
      </c>
      <c r="F42" s="266">
        <v>45</v>
      </c>
      <c r="G42" s="34"/>
      <c r="H42" s="39"/>
    </row>
    <row r="43" spans="1:8" s="2" customFormat="1" ht="16.899999999999999" customHeight="1">
      <c r="A43" s="34"/>
      <c r="B43" s="39"/>
      <c r="C43" s="265" t="s">
        <v>345</v>
      </c>
      <c r="D43" s="265" t="s">
        <v>346</v>
      </c>
      <c r="E43" s="17" t="s">
        <v>243</v>
      </c>
      <c r="F43" s="266">
        <v>13.5</v>
      </c>
      <c r="G43" s="34"/>
      <c r="H43" s="39"/>
    </row>
    <row r="44" spans="1:8" s="2" customFormat="1" ht="16.899999999999999" customHeight="1">
      <c r="A44" s="34"/>
      <c r="B44" s="39"/>
      <c r="C44" s="265" t="s">
        <v>504</v>
      </c>
      <c r="D44" s="265" t="s">
        <v>505</v>
      </c>
      <c r="E44" s="17" t="s">
        <v>231</v>
      </c>
      <c r="F44" s="266">
        <v>104.13</v>
      </c>
      <c r="G44" s="34"/>
      <c r="H44" s="39"/>
    </row>
    <row r="45" spans="1:8" s="2" customFormat="1" ht="16.899999999999999" customHeight="1">
      <c r="A45" s="34"/>
      <c r="B45" s="39"/>
      <c r="C45" s="265" t="s">
        <v>515</v>
      </c>
      <c r="D45" s="265" t="s">
        <v>516</v>
      </c>
      <c r="E45" s="17" t="s">
        <v>243</v>
      </c>
      <c r="F45" s="266">
        <v>1.35</v>
      </c>
      <c r="G45" s="34"/>
      <c r="H45" s="39"/>
    </row>
    <row r="46" spans="1:8" s="2" customFormat="1" ht="16.899999999999999" customHeight="1">
      <c r="A46" s="34"/>
      <c r="B46" s="39"/>
      <c r="C46" s="265" t="s">
        <v>509</v>
      </c>
      <c r="D46" s="265" t="s">
        <v>510</v>
      </c>
      <c r="E46" s="17" t="s">
        <v>231</v>
      </c>
      <c r="F46" s="266">
        <v>156.19499999999999</v>
      </c>
      <c r="G46" s="34"/>
      <c r="H46" s="39"/>
    </row>
    <row r="47" spans="1:8" s="2" customFormat="1" ht="16.899999999999999" customHeight="1">
      <c r="A47" s="34"/>
      <c r="B47" s="39"/>
      <c r="C47" s="261" t="s">
        <v>237</v>
      </c>
      <c r="D47" s="262" t="s">
        <v>237</v>
      </c>
      <c r="E47" s="263" t="s">
        <v>231</v>
      </c>
      <c r="F47" s="264">
        <v>90.05</v>
      </c>
      <c r="G47" s="34"/>
      <c r="H47" s="39"/>
    </row>
    <row r="48" spans="1:8" s="2" customFormat="1" ht="16.899999999999999" customHeight="1">
      <c r="A48" s="34"/>
      <c r="B48" s="39"/>
      <c r="C48" s="265" t="s">
        <v>1</v>
      </c>
      <c r="D48" s="265" t="s">
        <v>283</v>
      </c>
      <c r="E48" s="17" t="s">
        <v>1</v>
      </c>
      <c r="F48" s="266">
        <v>0</v>
      </c>
      <c r="G48" s="34"/>
      <c r="H48" s="39"/>
    </row>
    <row r="49" spans="1:8" s="2" customFormat="1" ht="16.899999999999999" customHeight="1">
      <c r="A49" s="34"/>
      <c r="B49" s="39"/>
      <c r="C49" s="265" t="s">
        <v>1</v>
      </c>
      <c r="D49" s="265" t="s">
        <v>316</v>
      </c>
      <c r="E49" s="17" t="s">
        <v>1</v>
      </c>
      <c r="F49" s="266">
        <v>0</v>
      </c>
      <c r="G49" s="34"/>
      <c r="H49" s="39"/>
    </row>
    <row r="50" spans="1:8" s="2" customFormat="1" ht="16.899999999999999" customHeight="1">
      <c r="A50" s="34"/>
      <c r="B50" s="39"/>
      <c r="C50" s="265" t="s">
        <v>1</v>
      </c>
      <c r="D50" s="265" t="s">
        <v>317</v>
      </c>
      <c r="E50" s="17" t="s">
        <v>1</v>
      </c>
      <c r="F50" s="266">
        <v>67</v>
      </c>
      <c r="G50" s="34"/>
      <c r="H50" s="39"/>
    </row>
    <row r="51" spans="1:8" s="2" customFormat="1" ht="16.899999999999999" customHeight="1">
      <c r="A51" s="34"/>
      <c r="B51" s="39"/>
      <c r="C51" s="265" t="s">
        <v>246</v>
      </c>
      <c r="D51" s="265" t="s">
        <v>318</v>
      </c>
      <c r="E51" s="17" t="s">
        <v>1</v>
      </c>
      <c r="F51" s="266">
        <v>23.05</v>
      </c>
      <c r="G51" s="34"/>
      <c r="H51" s="39"/>
    </row>
    <row r="52" spans="1:8" s="2" customFormat="1" ht="16.899999999999999" customHeight="1">
      <c r="A52" s="34"/>
      <c r="B52" s="39"/>
      <c r="C52" s="265" t="s">
        <v>237</v>
      </c>
      <c r="D52" s="265" t="s">
        <v>319</v>
      </c>
      <c r="E52" s="17" t="s">
        <v>1</v>
      </c>
      <c r="F52" s="266">
        <v>90.05</v>
      </c>
      <c r="G52" s="34"/>
      <c r="H52" s="39"/>
    </row>
    <row r="53" spans="1:8" s="2" customFormat="1" ht="16.899999999999999" customHeight="1">
      <c r="A53" s="34"/>
      <c r="B53" s="39"/>
      <c r="C53" s="267" t="s">
        <v>1187</v>
      </c>
      <c r="D53" s="34"/>
      <c r="E53" s="34"/>
      <c r="F53" s="34"/>
      <c r="G53" s="34"/>
      <c r="H53" s="39"/>
    </row>
    <row r="54" spans="1:8" s="2" customFormat="1" ht="16.899999999999999" customHeight="1">
      <c r="A54" s="34"/>
      <c r="B54" s="39"/>
      <c r="C54" s="265" t="s">
        <v>313</v>
      </c>
      <c r="D54" s="265" t="s">
        <v>314</v>
      </c>
      <c r="E54" s="17" t="s">
        <v>231</v>
      </c>
      <c r="F54" s="266">
        <v>90.05</v>
      </c>
      <c r="G54" s="34"/>
      <c r="H54" s="39"/>
    </row>
    <row r="55" spans="1:8" s="2" customFormat="1" ht="16.899999999999999" customHeight="1">
      <c r="A55" s="34"/>
      <c r="B55" s="39"/>
      <c r="C55" s="265" t="s">
        <v>305</v>
      </c>
      <c r="D55" s="265" t="s">
        <v>306</v>
      </c>
      <c r="E55" s="17" t="s">
        <v>231</v>
      </c>
      <c r="F55" s="266">
        <v>90.05</v>
      </c>
      <c r="G55" s="34"/>
      <c r="H55" s="39"/>
    </row>
    <row r="56" spans="1:8" s="2" customFormat="1" ht="16.899999999999999" customHeight="1">
      <c r="A56" s="34"/>
      <c r="B56" s="39"/>
      <c r="C56" s="261" t="s">
        <v>239</v>
      </c>
      <c r="D56" s="262" t="s">
        <v>239</v>
      </c>
      <c r="E56" s="263" t="s">
        <v>163</v>
      </c>
      <c r="F56" s="264">
        <v>8</v>
      </c>
      <c r="G56" s="34"/>
      <c r="H56" s="39"/>
    </row>
    <row r="57" spans="1:8" s="2" customFormat="1" ht="16.899999999999999" customHeight="1">
      <c r="A57" s="34"/>
      <c r="B57" s="39"/>
      <c r="C57" s="265" t="s">
        <v>1</v>
      </c>
      <c r="D57" s="265" t="s">
        <v>459</v>
      </c>
      <c r="E57" s="17" t="s">
        <v>1</v>
      </c>
      <c r="F57" s="266">
        <v>0</v>
      </c>
      <c r="G57" s="34"/>
      <c r="H57" s="39"/>
    </row>
    <row r="58" spans="1:8" s="2" customFormat="1" ht="16.899999999999999" customHeight="1">
      <c r="A58" s="34"/>
      <c r="B58" s="39"/>
      <c r="C58" s="265" t="s">
        <v>239</v>
      </c>
      <c r="D58" s="265" t="s">
        <v>132</v>
      </c>
      <c r="E58" s="17" t="s">
        <v>1</v>
      </c>
      <c r="F58" s="266">
        <v>8</v>
      </c>
      <c r="G58" s="34"/>
      <c r="H58" s="39"/>
    </row>
    <row r="59" spans="1:8" s="2" customFormat="1" ht="16.899999999999999" customHeight="1">
      <c r="A59" s="34"/>
      <c r="B59" s="39"/>
      <c r="C59" s="267" t="s">
        <v>1187</v>
      </c>
      <c r="D59" s="34"/>
      <c r="E59" s="34"/>
      <c r="F59" s="34"/>
      <c r="G59" s="34"/>
      <c r="H59" s="39"/>
    </row>
    <row r="60" spans="1:8" s="2" customFormat="1" ht="16.899999999999999" customHeight="1">
      <c r="A60" s="34"/>
      <c r="B60" s="39"/>
      <c r="C60" s="265" t="s">
        <v>430</v>
      </c>
      <c r="D60" s="265" t="s">
        <v>431</v>
      </c>
      <c r="E60" s="17" t="s">
        <v>421</v>
      </c>
      <c r="F60" s="266">
        <v>0.08</v>
      </c>
      <c r="G60" s="34"/>
      <c r="H60" s="39"/>
    </row>
    <row r="61" spans="1:8" s="2" customFormat="1" ht="16.899999999999999" customHeight="1">
      <c r="A61" s="34"/>
      <c r="B61" s="39"/>
      <c r="C61" s="261" t="s">
        <v>240</v>
      </c>
      <c r="D61" s="262" t="s">
        <v>240</v>
      </c>
      <c r="E61" s="263" t="s">
        <v>99</v>
      </c>
      <c r="F61" s="264">
        <v>31.75</v>
      </c>
      <c r="G61" s="34"/>
      <c r="H61" s="39"/>
    </row>
    <row r="62" spans="1:8" s="2" customFormat="1" ht="16.899999999999999" customHeight="1">
      <c r="A62" s="34"/>
      <c r="B62" s="39"/>
      <c r="C62" s="265" t="s">
        <v>1</v>
      </c>
      <c r="D62" s="265" t="s">
        <v>627</v>
      </c>
      <c r="E62" s="17" t="s">
        <v>1</v>
      </c>
      <c r="F62" s="266">
        <v>0</v>
      </c>
      <c r="G62" s="34"/>
      <c r="H62" s="39"/>
    </row>
    <row r="63" spans="1:8" s="2" customFormat="1" ht="16.899999999999999" customHeight="1">
      <c r="A63" s="34"/>
      <c r="B63" s="39"/>
      <c r="C63" s="265" t="s">
        <v>240</v>
      </c>
      <c r="D63" s="265" t="s">
        <v>628</v>
      </c>
      <c r="E63" s="17" t="s">
        <v>1</v>
      </c>
      <c r="F63" s="266">
        <v>31.75</v>
      </c>
      <c r="G63" s="34"/>
      <c r="H63" s="39"/>
    </row>
    <row r="64" spans="1:8" s="2" customFormat="1" ht="16.899999999999999" customHeight="1">
      <c r="A64" s="34"/>
      <c r="B64" s="39"/>
      <c r="C64" s="267" t="s">
        <v>1187</v>
      </c>
      <c r="D64" s="34"/>
      <c r="E64" s="34"/>
      <c r="F64" s="34"/>
      <c r="G64" s="34"/>
      <c r="H64" s="39"/>
    </row>
    <row r="65" spans="1:8" s="2" customFormat="1" ht="16.899999999999999" customHeight="1">
      <c r="A65" s="34"/>
      <c r="B65" s="39"/>
      <c r="C65" s="265" t="s">
        <v>624</v>
      </c>
      <c r="D65" s="265" t="s">
        <v>625</v>
      </c>
      <c r="E65" s="17" t="s">
        <v>99</v>
      </c>
      <c r="F65" s="266">
        <v>31.75</v>
      </c>
      <c r="G65" s="34"/>
      <c r="H65" s="39"/>
    </row>
    <row r="66" spans="1:8" s="2" customFormat="1" ht="16.899999999999999" customHeight="1">
      <c r="A66" s="34"/>
      <c r="B66" s="39"/>
      <c r="C66" s="265" t="s">
        <v>644</v>
      </c>
      <c r="D66" s="265" t="s">
        <v>645</v>
      </c>
      <c r="E66" s="17" t="s">
        <v>243</v>
      </c>
      <c r="F66" s="266">
        <v>3.4430000000000001</v>
      </c>
      <c r="G66" s="34"/>
      <c r="H66" s="39"/>
    </row>
    <row r="67" spans="1:8" s="2" customFormat="1" ht="16.899999999999999" customHeight="1">
      <c r="A67" s="34"/>
      <c r="B67" s="39"/>
      <c r="C67" s="265" t="s">
        <v>630</v>
      </c>
      <c r="D67" s="265" t="s">
        <v>631</v>
      </c>
      <c r="E67" s="17" t="s">
        <v>390</v>
      </c>
      <c r="F67" s="266">
        <v>1.27</v>
      </c>
      <c r="G67" s="34"/>
      <c r="H67" s="39"/>
    </row>
    <row r="68" spans="1:8" s="2" customFormat="1" ht="16.899999999999999" customHeight="1">
      <c r="A68" s="34"/>
      <c r="B68" s="39"/>
      <c r="C68" s="261" t="s">
        <v>242</v>
      </c>
      <c r="D68" s="262" t="s">
        <v>242</v>
      </c>
      <c r="E68" s="263" t="s">
        <v>243</v>
      </c>
      <c r="F68" s="264">
        <v>1.35</v>
      </c>
      <c r="G68" s="34"/>
      <c r="H68" s="39"/>
    </row>
    <row r="69" spans="1:8" s="2" customFormat="1" ht="16.899999999999999" customHeight="1">
      <c r="A69" s="34"/>
      <c r="B69" s="39"/>
      <c r="C69" s="265" t="s">
        <v>242</v>
      </c>
      <c r="D69" s="265" t="s">
        <v>518</v>
      </c>
      <c r="E69" s="17" t="s">
        <v>1</v>
      </c>
      <c r="F69" s="266">
        <v>1.35</v>
      </c>
      <c r="G69" s="34"/>
      <c r="H69" s="39"/>
    </row>
    <row r="70" spans="1:8" s="2" customFormat="1" ht="16.899999999999999" customHeight="1">
      <c r="A70" s="34"/>
      <c r="B70" s="39"/>
      <c r="C70" s="267" t="s">
        <v>1187</v>
      </c>
      <c r="D70" s="34"/>
      <c r="E70" s="34"/>
      <c r="F70" s="34"/>
      <c r="G70" s="34"/>
      <c r="H70" s="39"/>
    </row>
    <row r="71" spans="1:8" s="2" customFormat="1" ht="16.899999999999999" customHeight="1">
      <c r="A71" s="34"/>
      <c r="B71" s="39"/>
      <c r="C71" s="265" t="s">
        <v>515</v>
      </c>
      <c r="D71" s="265" t="s">
        <v>516</v>
      </c>
      <c r="E71" s="17" t="s">
        <v>243</v>
      </c>
      <c r="F71" s="266">
        <v>1.35</v>
      </c>
      <c r="G71" s="34"/>
      <c r="H71" s="39"/>
    </row>
    <row r="72" spans="1:8" s="2" customFormat="1" ht="16.899999999999999" customHeight="1">
      <c r="A72" s="34"/>
      <c r="B72" s="39"/>
      <c r="C72" s="265" t="s">
        <v>394</v>
      </c>
      <c r="D72" s="265" t="s">
        <v>395</v>
      </c>
      <c r="E72" s="17" t="s">
        <v>243</v>
      </c>
      <c r="F72" s="266">
        <v>12.15</v>
      </c>
      <c r="G72" s="34"/>
      <c r="H72" s="39"/>
    </row>
    <row r="73" spans="1:8" s="2" customFormat="1" ht="16.899999999999999" customHeight="1">
      <c r="A73" s="34"/>
      <c r="B73" s="39"/>
      <c r="C73" s="265" t="s">
        <v>399</v>
      </c>
      <c r="D73" s="265" t="s">
        <v>400</v>
      </c>
      <c r="E73" s="17" t="s">
        <v>390</v>
      </c>
      <c r="F73" s="266">
        <v>23.085000000000001</v>
      </c>
      <c r="G73" s="34"/>
      <c r="H73" s="39"/>
    </row>
    <row r="74" spans="1:8" s="2" customFormat="1" ht="16.899999999999999" customHeight="1">
      <c r="A74" s="34"/>
      <c r="B74" s="39"/>
      <c r="C74" s="261" t="s">
        <v>246</v>
      </c>
      <c r="D74" s="262" t="s">
        <v>246</v>
      </c>
      <c r="E74" s="263" t="s">
        <v>231</v>
      </c>
      <c r="F74" s="264">
        <v>23.05</v>
      </c>
      <c r="G74" s="34"/>
      <c r="H74" s="39"/>
    </row>
    <row r="75" spans="1:8" s="2" customFormat="1" ht="16.899999999999999" customHeight="1">
      <c r="A75" s="34"/>
      <c r="B75" s="39"/>
      <c r="C75" s="265" t="s">
        <v>246</v>
      </c>
      <c r="D75" s="265" t="s">
        <v>318</v>
      </c>
      <c r="E75" s="17" t="s">
        <v>1</v>
      </c>
      <c r="F75" s="266">
        <v>23.05</v>
      </c>
      <c r="G75" s="34"/>
      <c r="H75" s="39"/>
    </row>
    <row r="76" spans="1:8" s="2" customFormat="1" ht="16.899999999999999" customHeight="1">
      <c r="A76" s="34"/>
      <c r="B76" s="39"/>
      <c r="C76" s="267" t="s">
        <v>1187</v>
      </c>
      <c r="D76" s="34"/>
      <c r="E76" s="34"/>
      <c r="F76" s="34"/>
      <c r="G76" s="34"/>
      <c r="H76" s="39"/>
    </row>
    <row r="77" spans="1:8" s="2" customFormat="1" ht="16.899999999999999" customHeight="1">
      <c r="A77" s="34"/>
      <c r="B77" s="39"/>
      <c r="C77" s="265" t="s">
        <v>313</v>
      </c>
      <c r="D77" s="265" t="s">
        <v>314</v>
      </c>
      <c r="E77" s="17" t="s">
        <v>231</v>
      </c>
      <c r="F77" s="266">
        <v>90.05</v>
      </c>
      <c r="G77" s="34"/>
      <c r="H77" s="39"/>
    </row>
    <row r="78" spans="1:8" s="2" customFormat="1" ht="16.899999999999999" customHeight="1">
      <c r="A78" s="34"/>
      <c r="B78" s="39"/>
      <c r="C78" s="265" t="s">
        <v>535</v>
      </c>
      <c r="D78" s="265" t="s">
        <v>536</v>
      </c>
      <c r="E78" s="17" t="s">
        <v>231</v>
      </c>
      <c r="F78" s="266">
        <v>77.525000000000006</v>
      </c>
      <c r="G78" s="34"/>
      <c r="H78" s="39"/>
    </row>
    <row r="79" spans="1:8" s="2" customFormat="1" ht="16.899999999999999" customHeight="1">
      <c r="A79" s="34"/>
      <c r="B79" s="39"/>
      <c r="C79" s="265" t="s">
        <v>540</v>
      </c>
      <c r="D79" s="265" t="s">
        <v>541</v>
      </c>
      <c r="E79" s="17" t="s">
        <v>231</v>
      </c>
      <c r="F79" s="266">
        <v>77.525000000000006</v>
      </c>
      <c r="G79" s="34"/>
      <c r="H79" s="39"/>
    </row>
    <row r="80" spans="1:8" s="2" customFormat="1" ht="16.899999999999999" customHeight="1">
      <c r="A80" s="34"/>
      <c r="B80" s="39"/>
      <c r="C80" s="265" t="s">
        <v>544</v>
      </c>
      <c r="D80" s="265" t="s">
        <v>545</v>
      </c>
      <c r="E80" s="17" t="s">
        <v>231</v>
      </c>
      <c r="F80" s="266">
        <v>89.05</v>
      </c>
      <c r="G80" s="34"/>
      <c r="H80" s="39"/>
    </row>
    <row r="81" spans="1:8" s="2" customFormat="1" ht="22.5">
      <c r="A81" s="34"/>
      <c r="B81" s="39"/>
      <c r="C81" s="265" t="s">
        <v>548</v>
      </c>
      <c r="D81" s="265" t="s">
        <v>549</v>
      </c>
      <c r="E81" s="17" t="s">
        <v>231</v>
      </c>
      <c r="F81" s="266">
        <v>89.05</v>
      </c>
      <c r="G81" s="34"/>
      <c r="H81" s="39"/>
    </row>
    <row r="82" spans="1:8" s="2" customFormat="1" ht="16.899999999999999" customHeight="1">
      <c r="A82" s="34"/>
      <c r="B82" s="39"/>
      <c r="C82" s="261" t="s">
        <v>248</v>
      </c>
      <c r="D82" s="262" t="s">
        <v>248</v>
      </c>
      <c r="E82" s="263" t="s">
        <v>243</v>
      </c>
      <c r="F82" s="264">
        <v>157.76499999999999</v>
      </c>
      <c r="G82" s="34"/>
      <c r="H82" s="39"/>
    </row>
    <row r="83" spans="1:8" s="2" customFormat="1" ht="16.899999999999999" customHeight="1">
      <c r="A83" s="34"/>
      <c r="B83" s="39"/>
      <c r="C83" s="265" t="s">
        <v>1</v>
      </c>
      <c r="D83" s="265" t="s">
        <v>337</v>
      </c>
      <c r="E83" s="17" t="s">
        <v>1</v>
      </c>
      <c r="F83" s="266">
        <v>0</v>
      </c>
      <c r="G83" s="34"/>
      <c r="H83" s="39"/>
    </row>
    <row r="84" spans="1:8" s="2" customFormat="1" ht="16.899999999999999" customHeight="1">
      <c r="A84" s="34"/>
      <c r="B84" s="39"/>
      <c r="C84" s="265" t="s">
        <v>1</v>
      </c>
      <c r="D84" s="265" t="s">
        <v>338</v>
      </c>
      <c r="E84" s="17" t="s">
        <v>1</v>
      </c>
      <c r="F84" s="266">
        <v>46.86</v>
      </c>
      <c r="G84" s="34"/>
      <c r="H84" s="39"/>
    </row>
    <row r="85" spans="1:8" s="2" customFormat="1" ht="16.899999999999999" customHeight="1">
      <c r="A85" s="34"/>
      <c r="B85" s="39"/>
      <c r="C85" s="265" t="s">
        <v>1</v>
      </c>
      <c r="D85" s="265" t="s">
        <v>339</v>
      </c>
      <c r="E85" s="17" t="s">
        <v>1</v>
      </c>
      <c r="F85" s="266">
        <v>1.95</v>
      </c>
      <c r="G85" s="34"/>
      <c r="H85" s="39"/>
    </row>
    <row r="86" spans="1:8" s="2" customFormat="1" ht="16.899999999999999" customHeight="1">
      <c r="A86" s="34"/>
      <c r="B86" s="39"/>
      <c r="C86" s="265" t="s">
        <v>1</v>
      </c>
      <c r="D86" s="265" t="s">
        <v>340</v>
      </c>
      <c r="E86" s="17" t="s">
        <v>1</v>
      </c>
      <c r="F86" s="266">
        <v>1.7549999999999999</v>
      </c>
      <c r="G86" s="34"/>
      <c r="H86" s="39"/>
    </row>
    <row r="87" spans="1:8" s="2" customFormat="1" ht="16.899999999999999" customHeight="1">
      <c r="A87" s="34"/>
      <c r="B87" s="39"/>
      <c r="C87" s="265" t="s">
        <v>1</v>
      </c>
      <c r="D87" s="265" t="s">
        <v>341</v>
      </c>
      <c r="E87" s="17" t="s">
        <v>1</v>
      </c>
      <c r="F87" s="266">
        <v>107.2</v>
      </c>
      <c r="G87" s="34"/>
      <c r="H87" s="39"/>
    </row>
    <row r="88" spans="1:8" s="2" customFormat="1" ht="16.899999999999999" customHeight="1">
      <c r="A88" s="34"/>
      <c r="B88" s="39"/>
      <c r="C88" s="265" t="s">
        <v>248</v>
      </c>
      <c r="D88" s="265" t="s">
        <v>319</v>
      </c>
      <c r="E88" s="17" t="s">
        <v>1</v>
      </c>
      <c r="F88" s="266">
        <v>157.76499999999999</v>
      </c>
      <c r="G88" s="34"/>
      <c r="H88" s="39"/>
    </row>
    <row r="89" spans="1:8" s="2" customFormat="1" ht="16.899999999999999" customHeight="1">
      <c r="A89" s="34"/>
      <c r="B89" s="39"/>
      <c r="C89" s="267" t="s">
        <v>1187</v>
      </c>
      <c r="D89" s="34"/>
      <c r="E89" s="34"/>
      <c r="F89" s="34"/>
      <c r="G89" s="34"/>
      <c r="H89" s="39"/>
    </row>
    <row r="90" spans="1:8" s="2" customFormat="1" ht="16.899999999999999" customHeight="1">
      <c r="A90" s="34"/>
      <c r="B90" s="39"/>
      <c r="C90" s="265" t="s">
        <v>334</v>
      </c>
      <c r="D90" s="265" t="s">
        <v>335</v>
      </c>
      <c r="E90" s="17" t="s">
        <v>243</v>
      </c>
      <c r="F90" s="266">
        <v>157.76499999999999</v>
      </c>
      <c r="G90" s="34"/>
      <c r="H90" s="39"/>
    </row>
    <row r="91" spans="1:8" s="2" customFormat="1" ht="16.899999999999999" customHeight="1">
      <c r="A91" s="34"/>
      <c r="B91" s="39"/>
      <c r="C91" s="265" t="s">
        <v>342</v>
      </c>
      <c r="D91" s="265" t="s">
        <v>343</v>
      </c>
      <c r="E91" s="17" t="s">
        <v>243</v>
      </c>
      <c r="F91" s="266">
        <v>157.76499999999999</v>
      </c>
      <c r="G91" s="34"/>
      <c r="H91" s="39"/>
    </row>
    <row r="92" spans="1:8" s="2" customFormat="1" ht="16.899999999999999" customHeight="1">
      <c r="A92" s="34"/>
      <c r="B92" s="39"/>
      <c r="C92" s="265" t="s">
        <v>372</v>
      </c>
      <c r="D92" s="265" t="s">
        <v>373</v>
      </c>
      <c r="E92" s="17" t="s">
        <v>243</v>
      </c>
      <c r="F92" s="266">
        <v>218.76499999999999</v>
      </c>
      <c r="G92" s="34"/>
      <c r="H92" s="39"/>
    </row>
    <row r="93" spans="1:8" s="2" customFormat="1" ht="16.899999999999999" customHeight="1">
      <c r="A93" s="34"/>
      <c r="B93" s="39"/>
      <c r="C93" s="261" t="s">
        <v>250</v>
      </c>
      <c r="D93" s="262" t="s">
        <v>250</v>
      </c>
      <c r="E93" s="263" t="s">
        <v>243</v>
      </c>
      <c r="F93" s="264">
        <v>218.76499999999999</v>
      </c>
      <c r="G93" s="34"/>
      <c r="H93" s="39"/>
    </row>
    <row r="94" spans="1:8" s="2" customFormat="1" ht="16.899999999999999" customHeight="1">
      <c r="A94" s="34"/>
      <c r="B94" s="39"/>
      <c r="C94" s="265" t="s">
        <v>250</v>
      </c>
      <c r="D94" s="265" t="s">
        <v>375</v>
      </c>
      <c r="E94" s="17" t="s">
        <v>1</v>
      </c>
      <c r="F94" s="266">
        <v>218.76499999999999</v>
      </c>
      <c r="G94" s="34"/>
      <c r="H94" s="39"/>
    </row>
    <row r="95" spans="1:8" s="2" customFormat="1" ht="16.899999999999999" customHeight="1">
      <c r="A95" s="34"/>
      <c r="B95" s="39"/>
      <c r="C95" s="267" t="s">
        <v>1187</v>
      </c>
      <c r="D95" s="34"/>
      <c r="E95" s="34"/>
      <c r="F95" s="34"/>
      <c r="G95" s="34"/>
      <c r="H95" s="39"/>
    </row>
    <row r="96" spans="1:8" s="2" customFormat="1" ht="16.899999999999999" customHeight="1">
      <c r="A96" s="34"/>
      <c r="B96" s="39"/>
      <c r="C96" s="265" t="s">
        <v>372</v>
      </c>
      <c r="D96" s="265" t="s">
        <v>373</v>
      </c>
      <c r="E96" s="17" t="s">
        <v>243</v>
      </c>
      <c r="F96" s="266">
        <v>218.76499999999999</v>
      </c>
      <c r="G96" s="34"/>
      <c r="H96" s="39"/>
    </row>
    <row r="97" spans="1:8" s="2" customFormat="1" ht="22.5">
      <c r="A97" s="34"/>
      <c r="B97" s="39"/>
      <c r="C97" s="265" t="s">
        <v>376</v>
      </c>
      <c r="D97" s="265" t="s">
        <v>377</v>
      </c>
      <c r="E97" s="17" t="s">
        <v>243</v>
      </c>
      <c r="F97" s="266">
        <v>3281.4749999999999</v>
      </c>
      <c r="G97" s="34"/>
      <c r="H97" s="39"/>
    </row>
    <row r="98" spans="1:8" s="2" customFormat="1" ht="16.899999999999999" customHeight="1">
      <c r="A98" s="34"/>
      <c r="B98" s="39"/>
      <c r="C98" s="265" t="s">
        <v>380</v>
      </c>
      <c r="D98" s="265" t="s">
        <v>381</v>
      </c>
      <c r="E98" s="17" t="s">
        <v>243</v>
      </c>
      <c r="F98" s="266">
        <v>218.76499999999999</v>
      </c>
      <c r="G98" s="34"/>
      <c r="H98" s="39"/>
    </row>
    <row r="99" spans="1:8" s="2" customFormat="1" ht="16.899999999999999" customHeight="1">
      <c r="A99" s="34"/>
      <c r="B99" s="39"/>
      <c r="C99" s="265" t="s">
        <v>384</v>
      </c>
      <c r="D99" s="265" t="s">
        <v>385</v>
      </c>
      <c r="E99" s="17" t="s">
        <v>243</v>
      </c>
      <c r="F99" s="266">
        <v>218.76499999999999</v>
      </c>
      <c r="G99" s="34"/>
      <c r="H99" s="39"/>
    </row>
    <row r="100" spans="1:8" s="2" customFormat="1" ht="16.899999999999999" customHeight="1">
      <c r="A100" s="34"/>
      <c r="B100" s="39"/>
      <c r="C100" s="265" t="s">
        <v>388</v>
      </c>
      <c r="D100" s="265" t="s">
        <v>389</v>
      </c>
      <c r="E100" s="17" t="s">
        <v>390</v>
      </c>
      <c r="F100" s="266">
        <v>371.90100000000001</v>
      </c>
      <c r="G100" s="34"/>
      <c r="H100" s="39"/>
    </row>
    <row r="101" spans="1:8" s="2" customFormat="1" ht="16.899999999999999" customHeight="1">
      <c r="A101" s="34"/>
      <c r="B101" s="39"/>
      <c r="C101" s="261" t="s">
        <v>252</v>
      </c>
      <c r="D101" s="262" t="s">
        <v>252</v>
      </c>
      <c r="E101" s="263" t="s">
        <v>231</v>
      </c>
      <c r="F101" s="264">
        <v>5</v>
      </c>
      <c r="G101" s="34"/>
      <c r="H101" s="39"/>
    </row>
    <row r="102" spans="1:8" s="2" customFormat="1" ht="16.899999999999999" customHeight="1">
      <c r="A102" s="34"/>
      <c r="B102" s="39"/>
      <c r="C102" s="265" t="s">
        <v>1</v>
      </c>
      <c r="D102" s="265" t="s">
        <v>283</v>
      </c>
      <c r="E102" s="17" t="s">
        <v>1</v>
      </c>
      <c r="F102" s="266">
        <v>0</v>
      </c>
      <c r="G102" s="34"/>
      <c r="H102" s="39"/>
    </row>
    <row r="103" spans="1:8" s="2" customFormat="1" ht="16.899999999999999" customHeight="1">
      <c r="A103" s="34"/>
      <c r="B103" s="39"/>
      <c r="C103" s="265" t="s">
        <v>1</v>
      </c>
      <c r="D103" s="265" t="s">
        <v>560</v>
      </c>
      <c r="E103" s="17" t="s">
        <v>1</v>
      </c>
      <c r="F103" s="266">
        <v>0</v>
      </c>
      <c r="G103" s="34"/>
      <c r="H103" s="39"/>
    </row>
    <row r="104" spans="1:8" s="2" customFormat="1" ht="16.899999999999999" customHeight="1">
      <c r="A104" s="34"/>
      <c r="B104" s="39"/>
      <c r="C104" s="265" t="s">
        <v>252</v>
      </c>
      <c r="D104" s="265" t="s">
        <v>126</v>
      </c>
      <c r="E104" s="17" t="s">
        <v>1</v>
      </c>
      <c r="F104" s="266">
        <v>5</v>
      </c>
      <c r="G104" s="34"/>
      <c r="H104" s="39"/>
    </row>
    <row r="105" spans="1:8" s="2" customFormat="1" ht="16.899999999999999" customHeight="1">
      <c r="A105" s="34"/>
      <c r="B105" s="39"/>
      <c r="C105" s="267" t="s">
        <v>1187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5" t="s">
        <v>563</v>
      </c>
      <c r="D106" s="265" t="s">
        <v>564</v>
      </c>
      <c r="E106" s="17" t="s">
        <v>231</v>
      </c>
      <c r="F106" s="266">
        <v>5</v>
      </c>
      <c r="G106" s="34"/>
      <c r="H106" s="39"/>
    </row>
    <row r="107" spans="1:8" s="2" customFormat="1" ht="16.899999999999999" customHeight="1">
      <c r="A107" s="34"/>
      <c r="B107" s="39"/>
      <c r="C107" s="265" t="s">
        <v>425</v>
      </c>
      <c r="D107" s="265" t="s">
        <v>426</v>
      </c>
      <c r="E107" s="17" t="s">
        <v>231</v>
      </c>
      <c r="F107" s="266">
        <v>235.5</v>
      </c>
      <c r="G107" s="34"/>
      <c r="H107" s="39"/>
    </row>
    <row r="108" spans="1:8" s="2" customFormat="1" ht="16.899999999999999" customHeight="1">
      <c r="A108" s="34"/>
      <c r="B108" s="39"/>
      <c r="C108" s="265" t="s">
        <v>521</v>
      </c>
      <c r="D108" s="265" t="s">
        <v>522</v>
      </c>
      <c r="E108" s="17" t="s">
        <v>231</v>
      </c>
      <c r="F108" s="266">
        <v>146.5</v>
      </c>
      <c r="G108" s="34"/>
      <c r="H108" s="39"/>
    </row>
    <row r="109" spans="1:8" s="2" customFormat="1" ht="16.899999999999999" customHeight="1">
      <c r="A109" s="34"/>
      <c r="B109" s="39"/>
      <c r="C109" s="265" t="s">
        <v>552</v>
      </c>
      <c r="D109" s="265" t="s">
        <v>553</v>
      </c>
      <c r="E109" s="17" t="s">
        <v>231</v>
      </c>
      <c r="F109" s="266">
        <v>14.5</v>
      </c>
      <c r="G109" s="34"/>
      <c r="H109" s="39"/>
    </row>
    <row r="110" spans="1:8" s="2" customFormat="1" ht="16.899999999999999" customHeight="1">
      <c r="A110" s="34"/>
      <c r="B110" s="39"/>
      <c r="C110" s="265" t="s">
        <v>659</v>
      </c>
      <c r="D110" s="265" t="s">
        <v>660</v>
      </c>
      <c r="E110" s="17" t="s">
        <v>231</v>
      </c>
      <c r="F110" s="266">
        <v>235.5</v>
      </c>
      <c r="G110" s="34"/>
      <c r="H110" s="39"/>
    </row>
    <row r="111" spans="1:8" s="2" customFormat="1" ht="16.899999999999999" customHeight="1">
      <c r="A111" s="34"/>
      <c r="B111" s="39"/>
      <c r="C111" s="261" t="s">
        <v>253</v>
      </c>
      <c r="D111" s="262" t="s">
        <v>253</v>
      </c>
      <c r="E111" s="263" t="s">
        <v>243</v>
      </c>
      <c r="F111" s="264">
        <v>56.8</v>
      </c>
      <c r="G111" s="34"/>
      <c r="H111" s="39"/>
    </row>
    <row r="112" spans="1:8" s="2" customFormat="1" ht="16.899999999999999" customHeight="1">
      <c r="A112" s="34"/>
      <c r="B112" s="39"/>
      <c r="C112" s="265" t="s">
        <v>1</v>
      </c>
      <c r="D112" s="265" t="s">
        <v>333</v>
      </c>
      <c r="E112" s="17" t="s">
        <v>1</v>
      </c>
      <c r="F112" s="266">
        <v>0</v>
      </c>
      <c r="G112" s="34"/>
      <c r="H112" s="39"/>
    </row>
    <row r="113" spans="1:8" s="2" customFormat="1" ht="16.899999999999999" customHeight="1">
      <c r="A113" s="34"/>
      <c r="B113" s="39"/>
      <c r="C113" s="265" t="s">
        <v>253</v>
      </c>
      <c r="D113" s="265" t="s">
        <v>254</v>
      </c>
      <c r="E113" s="17" t="s">
        <v>1</v>
      </c>
      <c r="F113" s="266">
        <v>56.8</v>
      </c>
      <c r="G113" s="34"/>
      <c r="H113" s="39"/>
    </row>
    <row r="114" spans="1:8" s="2" customFormat="1" ht="16.899999999999999" customHeight="1">
      <c r="A114" s="34"/>
      <c r="B114" s="39"/>
      <c r="C114" s="267" t="s">
        <v>1187</v>
      </c>
      <c r="D114" s="34"/>
      <c r="E114" s="34"/>
      <c r="F114" s="34"/>
      <c r="G114" s="34"/>
      <c r="H114" s="39"/>
    </row>
    <row r="115" spans="1:8" s="2" customFormat="1" ht="16.899999999999999" customHeight="1">
      <c r="A115" s="34"/>
      <c r="B115" s="39"/>
      <c r="C115" s="265" t="s">
        <v>330</v>
      </c>
      <c r="D115" s="265" t="s">
        <v>331</v>
      </c>
      <c r="E115" s="17" t="s">
        <v>243</v>
      </c>
      <c r="F115" s="266">
        <v>56.8</v>
      </c>
      <c r="G115" s="34"/>
      <c r="H115" s="39"/>
    </row>
    <row r="116" spans="1:8" s="2" customFormat="1" ht="16.899999999999999" customHeight="1">
      <c r="A116" s="34"/>
      <c r="B116" s="39"/>
      <c r="C116" s="265" t="s">
        <v>372</v>
      </c>
      <c r="D116" s="265" t="s">
        <v>373</v>
      </c>
      <c r="E116" s="17" t="s">
        <v>243</v>
      </c>
      <c r="F116" s="266">
        <v>218.76499999999999</v>
      </c>
      <c r="G116" s="34"/>
      <c r="H116" s="39"/>
    </row>
    <row r="117" spans="1:8" s="2" customFormat="1" ht="16.899999999999999" customHeight="1">
      <c r="A117" s="34"/>
      <c r="B117" s="39"/>
      <c r="C117" s="261" t="s">
        <v>255</v>
      </c>
      <c r="D117" s="262" t="s">
        <v>255</v>
      </c>
      <c r="E117" s="263" t="s">
        <v>231</v>
      </c>
      <c r="F117" s="264">
        <v>160</v>
      </c>
      <c r="G117" s="34"/>
      <c r="H117" s="39"/>
    </row>
    <row r="118" spans="1:8" s="2" customFormat="1" ht="16.899999999999999" customHeight="1">
      <c r="A118" s="34"/>
      <c r="B118" s="39"/>
      <c r="C118" s="265" t="s">
        <v>1</v>
      </c>
      <c r="D118" s="265" t="s">
        <v>283</v>
      </c>
      <c r="E118" s="17" t="s">
        <v>1</v>
      </c>
      <c r="F118" s="266">
        <v>0</v>
      </c>
      <c r="G118" s="34"/>
      <c r="H118" s="39"/>
    </row>
    <row r="119" spans="1:8" s="2" customFormat="1" ht="16.899999999999999" customHeight="1">
      <c r="A119" s="34"/>
      <c r="B119" s="39"/>
      <c r="C119" s="265" t="s">
        <v>1</v>
      </c>
      <c r="D119" s="265" t="s">
        <v>560</v>
      </c>
      <c r="E119" s="17" t="s">
        <v>1</v>
      </c>
      <c r="F119" s="266">
        <v>0</v>
      </c>
      <c r="G119" s="34"/>
      <c r="H119" s="39"/>
    </row>
    <row r="120" spans="1:8" s="2" customFormat="1" ht="16.899999999999999" customHeight="1">
      <c r="A120" s="34"/>
      <c r="B120" s="39"/>
      <c r="C120" s="265" t="s">
        <v>255</v>
      </c>
      <c r="D120" s="265" t="s">
        <v>256</v>
      </c>
      <c r="E120" s="17" t="s">
        <v>1</v>
      </c>
      <c r="F120" s="266">
        <v>160</v>
      </c>
      <c r="G120" s="34"/>
      <c r="H120" s="39"/>
    </row>
    <row r="121" spans="1:8" s="2" customFormat="1" ht="16.899999999999999" customHeight="1">
      <c r="A121" s="34"/>
      <c r="B121" s="39"/>
      <c r="C121" s="267" t="s">
        <v>1187</v>
      </c>
      <c r="D121" s="34"/>
      <c r="E121" s="34"/>
      <c r="F121" s="34"/>
      <c r="G121" s="34"/>
      <c r="H121" s="39"/>
    </row>
    <row r="122" spans="1:8" s="2" customFormat="1" ht="16.899999999999999" customHeight="1">
      <c r="A122" s="34"/>
      <c r="B122" s="39"/>
      <c r="C122" s="265" t="s">
        <v>570</v>
      </c>
      <c r="D122" s="265" t="s">
        <v>571</v>
      </c>
      <c r="E122" s="17" t="s">
        <v>231</v>
      </c>
      <c r="F122" s="266">
        <v>160</v>
      </c>
      <c r="G122" s="34"/>
      <c r="H122" s="39"/>
    </row>
    <row r="123" spans="1:8" s="2" customFormat="1" ht="16.899999999999999" customHeight="1">
      <c r="A123" s="34"/>
      <c r="B123" s="39"/>
      <c r="C123" s="265" t="s">
        <v>334</v>
      </c>
      <c r="D123" s="265" t="s">
        <v>335</v>
      </c>
      <c r="E123" s="17" t="s">
        <v>243</v>
      </c>
      <c r="F123" s="266">
        <v>157.76499999999999</v>
      </c>
      <c r="G123" s="34"/>
      <c r="H123" s="39"/>
    </row>
    <row r="124" spans="1:8" s="2" customFormat="1" ht="16.899999999999999" customHeight="1">
      <c r="A124" s="34"/>
      <c r="B124" s="39"/>
      <c r="C124" s="265" t="s">
        <v>425</v>
      </c>
      <c r="D124" s="265" t="s">
        <v>426</v>
      </c>
      <c r="E124" s="17" t="s">
        <v>231</v>
      </c>
      <c r="F124" s="266">
        <v>235.5</v>
      </c>
      <c r="G124" s="34"/>
      <c r="H124" s="39"/>
    </row>
    <row r="125" spans="1:8" s="2" customFormat="1" ht="16.899999999999999" customHeight="1">
      <c r="A125" s="34"/>
      <c r="B125" s="39"/>
      <c r="C125" s="265" t="s">
        <v>526</v>
      </c>
      <c r="D125" s="265" t="s">
        <v>527</v>
      </c>
      <c r="E125" s="17" t="s">
        <v>231</v>
      </c>
      <c r="F125" s="266">
        <v>160</v>
      </c>
      <c r="G125" s="34"/>
      <c r="H125" s="39"/>
    </row>
    <row r="126" spans="1:8" s="2" customFormat="1" ht="16.899999999999999" customHeight="1">
      <c r="A126" s="34"/>
      <c r="B126" s="39"/>
      <c r="C126" s="265" t="s">
        <v>530</v>
      </c>
      <c r="D126" s="265" t="s">
        <v>531</v>
      </c>
      <c r="E126" s="17" t="s">
        <v>231</v>
      </c>
      <c r="F126" s="266">
        <v>250.9</v>
      </c>
      <c r="G126" s="34"/>
      <c r="H126" s="39"/>
    </row>
    <row r="127" spans="1:8" s="2" customFormat="1" ht="16.899999999999999" customHeight="1">
      <c r="A127" s="34"/>
      <c r="B127" s="39"/>
      <c r="C127" s="265" t="s">
        <v>567</v>
      </c>
      <c r="D127" s="265" t="s">
        <v>568</v>
      </c>
      <c r="E127" s="17" t="s">
        <v>231</v>
      </c>
      <c r="F127" s="266">
        <v>160</v>
      </c>
      <c r="G127" s="34"/>
      <c r="H127" s="39"/>
    </row>
    <row r="128" spans="1:8" s="2" customFormat="1" ht="16.899999999999999" customHeight="1">
      <c r="A128" s="34"/>
      <c r="B128" s="39"/>
      <c r="C128" s="265" t="s">
        <v>659</v>
      </c>
      <c r="D128" s="265" t="s">
        <v>660</v>
      </c>
      <c r="E128" s="17" t="s">
        <v>231</v>
      </c>
      <c r="F128" s="266">
        <v>235.5</v>
      </c>
      <c r="G128" s="34"/>
      <c r="H128" s="39"/>
    </row>
    <row r="129" spans="1:8" s="2" customFormat="1" ht="16.899999999999999" customHeight="1">
      <c r="A129" s="34"/>
      <c r="B129" s="39"/>
      <c r="C129" s="261" t="s">
        <v>257</v>
      </c>
      <c r="D129" s="262" t="s">
        <v>257</v>
      </c>
      <c r="E129" s="263" t="s">
        <v>231</v>
      </c>
      <c r="F129" s="264">
        <v>5</v>
      </c>
      <c r="G129" s="34"/>
      <c r="H129" s="39"/>
    </row>
    <row r="130" spans="1:8" s="2" customFormat="1" ht="16.899999999999999" customHeight="1">
      <c r="A130" s="34"/>
      <c r="B130" s="39"/>
      <c r="C130" s="265" t="s">
        <v>1</v>
      </c>
      <c r="D130" s="265" t="s">
        <v>283</v>
      </c>
      <c r="E130" s="17" t="s">
        <v>1</v>
      </c>
      <c r="F130" s="266">
        <v>0</v>
      </c>
      <c r="G130" s="34"/>
      <c r="H130" s="39"/>
    </row>
    <row r="131" spans="1:8" s="2" customFormat="1" ht="16.899999999999999" customHeight="1">
      <c r="A131" s="34"/>
      <c r="B131" s="39"/>
      <c r="C131" s="265" t="s">
        <v>1</v>
      </c>
      <c r="D131" s="265" t="s">
        <v>560</v>
      </c>
      <c r="E131" s="17" t="s">
        <v>1</v>
      </c>
      <c r="F131" s="266">
        <v>0</v>
      </c>
      <c r="G131" s="34"/>
      <c r="H131" s="39"/>
    </row>
    <row r="132" spans="1:8" s="2" customFormat="1" ht="16.899999999999999" customHeight="1">
      <c r="A132" s="34"/>
      <c r="B132" s="39"/>
      <c r="C132" s="265" t="s">
        <v>257</v>
      </c>
      <c r="D132" s="265" t="s">
        <v>126</v>
      </c>
      <c r="E132" s="17" t="s">
        <v>1</v>
      </c>
      <c r="F132" s="266">
        <v>5</v>
      </c>
      <c r="G132" s="34"/>
      <c r="H132" s="39"/>
    </row>
    <row r="133" spans="1:8" s="2" customFormat="1" ht="16.899999999999999" customHeight="1">
      <c r="A133" s="34"/>
      <c r="B133" s="39"/>
      <c r="C133" s="267" t="s">
        <v>1187</v>
      </c>
      <c r="D133" s="34"/>
      <c r="E133" s="34"/>
      <c r="F133" s="34"/>
      <c r="G133" s="34"/>
      <c r="H133" s="39"/>
    </row>
    <row r="134" spans="1:8" s="2" customFormat="1" ht="16.899999999999999" customHeight="1">
      <c r="A134" s="34"/>
      <c r="B134" s="39"/>
      <c r="C134" s="265" t="s">
        <v>575</v>
      </c>
      <c r="D134" s="265" t="s">
        <v>576</v>
      </c>
      <c r="E134" s="17" t="s">
        <v>231</v>
      </c>
      <c r="F134" s="266">
        <v>5</v>
      </c>
      <c r="G134" s="34"/>
      <c r="H134" s="39"/>
    </row>
    <row r="135" spans="1:8" s="2" customFormat="1" ht="16.899999999999999" customHeight="1">
      <c r="A135" s="34"/>
      <c r="B135" s="39"/>
      <c r="C135" s="265" t="s">
        <v>334</v>
      </c>
      <c r="D135" s="265" t="s">
        <v>335</v>
      </c>
      <c r="E135" s="17" t="s">
        <v>243</v>
      </c>
      <c r="F135" s="266">
        <v>157.76499999999999</v>
      </c>
      <c r="G135" s="34"/>
      <c r="H135" s="39"/>
    </row>
    <row r="136" spans="1:8" s="2" customFormat="1" ht="16.899999999999999" customHeight="1">
      <c r="A136" s="34"/>
      <c r="B136" s="39"/>
      <c r="C136" s="265" t="s">
        <v>521</v>
      </c>
      <c r="D136" s="265" t="s">
        <v>522</v>
      </c>
      <c r="E136" s="17" t="s">
        <v>231</v>
      </c>
      <c r="F136" s="266">
        <v>146.5</v>
      </c>
      <c r="G136" s="34"/>
      <c r="H136" s="39"/>
    </row>
    <row r="137" spans="1:8" s="2" customFormat="1" ht="16.899999999999999" customHeight="1">
      <c r="A137" s="34"/>
      <c r="B137" s="39"/>
      <c r="C137" s="265" t="s">
        <v>552</v>
      </c>
      <c r="D137" s="265" t="s">
        <v>553</v>
      </c>
      <c r="E137" s="17" t="s">
        <v>231</v>
      </c>
      <c r="F137" s="266">
        <v>14.5</v>
      </c>
      <c r="G137" s="34"/>
      <c r="H137" s="39"/>
    </row>
    <row r="138" spans="1:8" s="2" customFormat="1" ht="16.899999999999999" customHeight="1">
      <c r="A138" s="34"/>
      <c r="B138" s="39"/>
      <c r="C138" s="261" t="s">
        <v>258</v>
      </c>
      <c r="D138" s="262" t="s">
        <v>258</v>
      </c>
      <c r="E138" s="263" t="s">
        <v>243</v>
      </c>
      <c r="F138" s="264">
        <v>13.5</v>
      </c>
      <c r="G138" s="34"/>
      <c r="H138" s="39"/>
    </row>
    <row r="139" spans="1:8" s="2" customFormat="1" ht="16.899999999999999" customHeight="1">
      <c r="A139" s="34"/>
      <c r="B139" s="39"/>
      <c r="C139" s="265" t="s">
        <v>1</v>
      </c>
      <c r="D139" s="265" t="s">
        <v>348</v>
      </c>
      <c r="E139" s="17" t="s">
        <v>1</v>
      </c>
      <c r="F139" s="266">
        <v>0</v>
      </c>
      <c r="G139" s="34"/>
      <c r="H139" s="39"/>
    </row>
    <row r="140" spans="1:8" s="2" customFormat="1" ht="16.899999999999999" customHeight="1">
      <c r="A140" s="34"/>
      <c r="B140" s="39"/>
      <c r="C140" s="265" t="s">
        <v>1</v>
      </c>
      <c r="D140" s="265" t="s">
        <v>349</v>
      </c>
      <c r="E140" s="17" t="s">
        <v>1</v>
      </c>
      <c r="F140" s="266">
        <v>0</v>
      </c>
      <c r="G140" s="34"/>
      <c r="H140" s="39"/>
    </row>
    <row r="141" spans="1:8" s="2" customFormat="1" ht="16.899999999999999" customHeight="1">
      <c r="A141" s="34"/>
      <c r="B141" s="39"/>
      <c r="C141" s="265" t="s">
        <v>258</v>
      </c>
      <c r="D141" s="265" t="s">
        <v>350</v>
      </c>
      <c r="E141" s="17" t="s">
        <v>1</v>
      </c>
      <c r="F141" s="266">
        <v>13.5</v>
      </c>
      <c r="G141" s="34"/>
      <c r="H141" s="39"/>
    </row>
    <row r="142" spans="1:8" s="2" customFormat="1" ht="16.899999999999999" customHeight="1">
      <c r="A142" s="34"/>
      <c r="B142" s="39"/>
      <c r="C142" s="267" t="s">
        <v>1187</v>
      </c>
      <c r="D142" s="34"/>
      <c r="E142" s="34"/>
      <c r="F142" s="34"/>
      <c r="G142" s="34"/>
      <c r="H142" s="39"/>
    </row>
    <row r="143" spans="1:8" s="2" customFormat="1" ht="16.899999999999999" customHeight="1">
      <c r="A143" s="34"/>
      <c r="B143" s="39"/>
      <c r="C143" s="265" t="s">
        <v>345</v>
      </c>
      <c r="D143" s="265" t="s">
        <v>346</v>
      </c>
      <c r="E143" s="17" t="s">
        <v>243</v>
      </c>
      <c r="F143" s="266">
        <v>13.5</v>
      </c>
      <c r="G143" s="34"/>
      <c r="H143" s="39"/>
    </row>
    <row r="144" spans="1:8" s="2" customFormat="1" ht="16.899999999999999" customHeight="1">
      <c r="A144" s="34"/>
      <c r="B144" s="39"/>
      <c r="C144" s="265" t="s">
        <v>351</v>
      </c>
      <c r="D144" s="265" t="s">
        <v>352</v>
      </c>
      <c r="E144" s="17" t="s">
        <v>243</v>
      </c>
      <c r="F144" s="266">
        <v>13.5</v>
      </c>
      <c r="G144" s="34"/>
      <c r="H144" s="39"/>
    </row>
    <row r="145" spans="1:8" s="2" customFormat="1" ht="16.899999999999999" customHeight="1">
      <c r="A145" s="34"/>
      <c r="B145" s="39"/>
      <c r="C145" s="265" t="s">
        <v>372</v>
      </c>
      <c r="D145" s="265" t="s">
        <v>373</v>
      </c>
      <c r="E145" s="17" t="s">
        <v>243</v>
      </c>
      <c r="F145" s="266">
        <v>218.76499999999999</v>
      </c>
      <c r="G145" s="34"/>
      <c r="H145" s="39"/>
    </row>
    <row r="146" spans="1:8" s="2" customFormat="1" ht="16.899999999999999" customHeight="1">
      <c r="A146" s="34"/>
      <c r="B146" s="39"/>
      <c r="C146" s="265" t="s">
        <v>394</v>
      </c>
      <c r="D146" s="265" t="s">
        <v>395</v>
      </c>
      <c r="E146" s="17" t="s">
        <v>243</v>
      </c>
      <c r="F146" s="266">
        <v>12.15</v>
      </c>
      <c r="G146" s="34"/>
      <c r="H146" s="39"/>
    </row>
    <row r="147" spans="1:8" s="2" customFormat="1" ht="16.899999999999999" customHeight="1">
      <c r="A147" s="34"/>
      <c r="B147" s="39"/>
      <c r="C147" s="265" t="s">
        <v>399</v>
      </c>
      <c r="D147" s="265" t="s">
        <v>400</v>
      </c>
      <c r="E147" s="17" t="s">
        <v>390</v>
      </c>
      <c r="F147" s="266">
        <v>23.085000000000001</v>
      </c>
      <c r="G147" s="34"/>
      <c r="H147" s="39"/>
    </row>
    <row r="148" spans="1:8" s="2" customFormat="1" ht="16.899999999999999" customHeight="1">
      <c r="A148" s="34"/>
      <c r="B148" s="39"/>
      <c r="C148" s="261" t="s">
        <v>260</v>
      </c>
      <c r="D148" s="262" t="s">
        <v>260</v>
      </c>
      <c r="E148" s="263" t="s">
        <v>231</v>
      </c>
      <c r="F148" s="264">
        <v>62</v>
      </c>
      <c r="G148" s="34"/>
      <c r="H148" s="39"/>
    </row>
    <row r="149" spans="1:8" s="2" customFormat="1" ht="16.899999999999999" customHeight="1">
      <c r="A149" s="34"/>
      <c r="B149" s="39"/>
      <c r="C149" s="265" t="s">
        <v>1</v>
      </c>
      <c r="D149" s="265" t="s">
        <v>283</v>
      </c>
      <c r="E149" s="17" t="s">
        <v>1</v>
      </c>
      <c r="F149" s="266">
        <v>0</v>
      </c>
      <c r="G149" s="34"/>
      <c r="H149" s="39"/>
    </row>
    <row r="150" spans="1:8" s="2" customFormat="1" ht="16.899999999999999" customHeight="1">
      <c r="A150" s="34"/>
      <c r="B150" s="39"/>
      <c r="C150" s="265" t="s">
        <v>260</v>
      </c>
      <c r="D150" s="265" t="s">
        <v>407</v>
      </c>
      <c r="E150" s="17" t="s">
        <v>1</v>
      </c>
      <c r="F150" s="266">
        <v>62</v>
      </c>
      <c r="G150" s="34"/>
      <c r="H150" s="39"/>
    </row>
    <row r="151" spans="1:8" s="2" customFormat="1" ht="16.899999999999999" customHeight="1">
      <c r="A151" s="34"/>
      <c r="B151" s="39"/>
      <c r="C151" s="267" t="s">
        <v>1187</v>
      </c>
      <c r="D151" s="34"/>
      <c r="E151" s="34"/>
      <c r="F151" s="34"/>
      <c r="G151" s="34"/>
      <c r="H151" s="39"/>
    </row>
    <row r="152" spans="1:8" s="2" customFormat="1" ht="16.899999999999999" customHeight="1">
      <c r="A152" s="34"/>
      <c r="B152" s="39"/>
      <c r="C152" s="265" t="s">
        <v>404</v>
      </c>
      <c r="D152" s="265" t="s">
        <v>405</v>
      </c>
      <c r="E152" s="17" t="s">
        <v>231</v>
      </c>
      <c r="F152" s="266">
        <v>62</v>
      </c>
      <c r="G152" s="34"/>
      <c r="H152" s="39"/>
    </row>
    <row r="153" spans="1:8" s="2" customFormat="1" ht="16.899999999999999" customHeight="1">
      <c r="A153" s="34"/>
      <c r="B153" s="39"/>
      <c r="C153" s="265" t="s">
        <v>372</v>
      </c>
      <c r="D153" s="265" t="s">
        <v>373</v>
      </c>
      <c r="E153" s="17" t="s">
        <v>243</v>
      </c>
      <c r="F153" s="266">
        <v>218.76499999999999</v>
      </c>
      <c r="G153" s="34"/>
      <c r="H153" s="39"/>
    </row>
    <row r="154" spans="1:8" s="2" customFormat="1" ht="16.899999999999999" customHeight="1">
      <c r="A154" s="34"/>
      <c r="B154" s="39"/>
      <c r="C154" s="265" t="s">
        <v>435</v>
      </c>
      <c r="D154" s="265" t="s">
        <v>436</v>
      </c>
      <c r="E154" s="17" t="s">
        <v>231</v>
      </c>
      <c r="F154" s="266">
        <v>62</v>
      </c>
      <c r="G154" s="34"/>
      <c r="H154" s="39"/>
    </row>
    <row r="155" spans="1:8" s="2" customFormat="1" ht="16.899999999999999" customHeight="1">
      <c r="A155" s="34"/>
      <c r="B155" s="39"/>
      <c r="C155" s="265" t="s">
        <v>439</v>
      </c>
      <c r="D155" s="265" t="s">
        <v>440</v>
      </c>
      <c r="E155" s="17" t="s">
        <v>231</v>
      </c>
      <c r="F155" s="266">
        <v>62</v>
      </c>
      <c r="G155" s="34"/>
      <c r="H155" s="39"/>
    </row>
    <row r="156" spans="1:8" s="2" customFormat="1" ht="16.899999999999999" customHeight="1">
      <c r="A156" s="34"/>
      <c r="B156" s="39"/>
      <c r="C156" s="265" t="s">
        <v>443</v>
      </c>
      <c r="D156" s="265" t="s">
        <v>444</v>
      </c>
      <c r="E156" s="17" t="s">
        <v>231</v>
      </c>
      <c r="F156" s="266">
        <v>62</v>
      </c>
      <c r="G156" s="34"/>
      <c r="H156" s="39"/>
    </row>
    <row r="157" spans="1:8" s="2" customFormat="1" ht="16.899999999999999" customHeight="1">
      <c r="A157" s="34"/>
      <c r="B157" s="39"/>
      <c r="C157" s="265" t="s">
        <v>409</v>
      </c>
      <c r="D157" s="265" t="s">
        <v>410</v>
      </c>
      <c r="E157" s="17" t="s">
        <v>411</v>
      </c>
      <c r="F157" s="266">
        <v>0.05</v>
      </c>
      <c r="G157" s="34"/>
      <c r="H157" s="39"/>
    </row>
    <row r="158" spans="1:8" s="2" customFormat="1" ht="16.899999999999999" customHeight="1">
      <c r="A158" s="34"/>
      <c r="B158" s="39"/>
      <c r="C158" s="261" t="s">
        <v>262</v>
      </c>
      <c r="D158" s="262" t="s">
        <v>262</v>
      </c>
      <c r="E158" s="263" t="s">
        <v>231</v>
      </c>
      <c r="F158" s="264">
        <v>2.5</v>
      </c>
      <c r="G158" s="34"/>
      <c r="H158" s="39"/>
    </row>
    <row r="159" spans="1:8" s="2" customFormat="1" ht="16.899999999999999" customHeight="1">
      <c r="A159" s="34"/>
      <c r="B159" s="39"/>
      <c r="C159" s="265" t="s">
        <v>1</v>
      </c>
      <c r="D159" s="265" t="s">
        <v>283</v>
      </c>
      <c r="E159" s="17" t="s">
        <v>1</v>
      </c>
      <c r="F159" s="266">
        <v>0</v>
      </c>
      <c r="G159" s="34"/>
      <c r="H159" s="39"/>
    </row>
    <row r="160" spans="1:8" s="2" customFormat="1" ht="16.899999999999999" customHeight="1">
      <c r="A160" s="34"/>
      <c r="B160" s="39"/>
      <c r="C160" s="265" t="s">
        <v>1</v>
      </c>
      <c r="D160" s="265" t="s">
        <v>560</v>
      </c>
      <c r="E160" s="17" t="s">
        <v>1</v>
      </c>
      <c r="F160" s="266">
        <v>0</v>
      </c>
      <c r="G160" s="34"/>
      <c r="H160" s="39"/>
    </row>
    <row r="161" spans="1:8" s="2" customFormat="1" ht="16.899999999999999" customHeight="1">
      <c r="A161" s="34"/>
      <c r="B161" s="39"/>
      <c r="C161" s="265" t="s">
        <v>262</v>
      </c>
      <c r="D161" s="265" t="s">
        <v>263</v>
      </c>
      <c r="E161" s="17" t="s">
        <v>1</v>
      </c>
      <c r="F161" s="266">
        <v>2.5</v>
      </c>
      <c r="G161" s="34"/>
      <c r="H161" s="39"/>
    </row>
    <row r="162" spans="1:8" s="2" customFormat="1" ht="16.899999999999999" customHeight="1">
      <c r="A162" s="34"/>
      <c r="B162" s="39"/>
      <c r="C162" s="267" t="s">
        <v>1187</v>
      </c>
      <c r="D162" s="34"/>
      <c r="E162" s="34"/>
      <c r="F162" s="34"/>
      <c r="G162" s="34"/>
      <c r="H162" s="39"/>
    </row>
    <row r="163" spans="1:8" s="2" customFormat="1" ht="16.899999999999999" customHeight="1">
      <c r="A163" s="34"/>
      <c r="B163" s="39"/>
      <c r="C163" s="265" t="s">
        <v>557</v>
      </c>
      <c r="D163" s="265" t="s">
        <v>558</v>
      </c>
      <c r="E163" s="17" t="s">
        <v>231</v>
      </c>
      <c r="F163" s="266">
        <v>2.5</v>
      </c>
      <c r="G163" s="34"/>
      <c r="H163" s="39"/>
    </row>
    <row r="164" spans="1:8" s="2" customFormat="1" ht="16.899999999999999" customHeight="1">
      <c r="A164" s="34"/>
      <c r="B164" s="39"/>
      <c r="C164" s="265" t="s">
        <v>334</v>
      </c>
      <c r="D164" s="265" t="s">
        <v>335</v>
      </c>
      <c r="E164" s="17" t="s">
        <v>243</v>
      </c>
      <c r="F164" s="266">
        <v>157.76499999999999</v>
      </c>
      <c r="G164" s="34"/>
      <c r="H164" s="39"/>
    </row>
    <row r="165" spans="1:8" s="2" customFormat="1" ht="16.899999999999999" customHeight="1">
      <c r="A165" s="34"/>
      <c r="B165" s="39"/>
      <c r="C165" s="265" t="s">
        <v>425</v>
      </c>
      <c r="D165" s="265" t="s">
        <v>426</v>
      </c>
      <c r="E165" s="17" t="s">
        <v>231</v>
      </c>
      <c r="F165" s="266">
        <v>235.5</v>
      </c>
      <c r="G165" s="34"/>
      <c r="H165" s="39"/>
    </row>
    <row r="166" spans="1:8" s="2" customFormat="1" ht="16.899999999999999" customHeight="1">
      <c r="A166" s="34"/>
      <c r="B166" s="39"/>
      <c r="C166" s="265" t="s">
        <v>521</v>
      </c>
      <c r="D166" s="265" t="s">
        <v>522</v>
      </c>
      <c r="E166" s="17" t="s">
        <v>231</v>
      </c>
      <c r="F166" s="266">
        <v>146.5</v>
      </c>
      <c r="G166" s="34"/>
      <c r="H166" s="39"/>
    </row>
    <row r="167" spans="1:8" s="2" customFormat="1" ht="16.899999999999999" customHeight="1">
      <c r="A167" s="34"/>
      <c r="B167" s="39"/>
      <c r="C167" s="265" t="s">
        <v>552</v>
      </c>
      <c r="D167" s="265" t="s">
        <v>553</v>
      </c>
      <c r="E167" s="17" t="s">
        <v>231</v>
      </c>
      <c r="F167" s="266">
        <v>14.5</v>
      </c>
      <c r="G167" s="34"/>
      <c r="H167" s="39"/>
    </row>
    <row r="168" spans="1:8" s="2" customFormat="1" ht="16.899999999999999" customHeight="1">
      <c r="A168" s="34"/>
      <c r="B168" s="39"/>
      <c r="C168" s="265" t="s">
        <v>659</v>
      </c>
      <c r="D168" s="265" t="s">
        <v>660</v>
      </c>
      <c r="E168" s="17" t="s">
        <v>231</v>
      </c>
      <c r="F168" s="266">
        <v>235.5</v>
      </c>
      <c r="G168" s="34"/>
      <c r="H168" s="39"/>
    </row>
    <row r="169" spans="1:8" s="2" customFormat="1" ht="16.899999999999999" customHeight="1">
      <c r="A169" s="34"/>
      <c r="B169" s="39"/>
      <c r="C169" s="261" t="s">
        <v>264</v>
      </c>
      <c r="D169" s="262" t="s">
        <v>264</v>
      </c>
      <c r="E169" s="263" t="s">
        <v>231</v>
      </c>
      <c r="F169" s="264">
        <v>2</v>
      </c>
      <c r="G169" s="34"/>
      <c r="H169" s="39"/>
    </row>
    <row r="170" spans="1:8" s="2" customFormat="1" ht="16.899999999999999" customHeight="1">
      <c r="A170" s="34"/>
      <c r="B170" s="39"/>
      <c r="C170" s="265" t="s">
        <v>1</v>
      </c>
      <c r="D170" s="265" t="s">
        <v>283</v>
      </c>
      <c r="E170" s="17" t="s">
        <v>1</v>
      </c>
      <c r="F170" s="266">
        <v>0</v>
      </c>
      <c r="G170" s="34"/>
      <c r="H170" s="39"/>
    </row>
    <row r="171" spans="1:8" s="2" customFormat="1" ht="16.899999999999999" customHeight="1">
      <c r="A171" s="34"/>
      <c r="B171" s="39"/>
      <c r="C171" s="265" t="s">
        <v>1</v>
      </c>
      <c r="D171" s="265" t="s">
        <v>560</v>
      </c>
      <c r="E171" s="17" t="s">
        <v>1</v>
      </c>
      <c r="F171" s="266">
        <v>0</v>
      </c>
      <c r="G171" s="34"/>
      <c r="H171" s="39"/>
    </row>
    <row r="172" spans="1:8" s="2" customFormat="1" ht="16.899999999999999" customHeight="1">
      <c r="A172" s="34"/>
      <c r="B172" s="39"/>
      <c r="C172" s="265" t="s">
        <v>264</v>
      </c>
      <c r="D172" s="265" t="s">
        <v>85</v>
      </c>
      <c r="E172" s="17" t="s">
        <v>1</v>
      </c>
      <c r="F172" s="266">
        <v>2</v>
      </c>
      <c r="G172" s="34"/>
      <c r="H172" s="39"/>
    </row>
    <row r="173" spans="1:8" s="2" customFormat="1" ht="16.899999999999999" customHeight="1">
      <c r="A173" s="34"/>
      <c r="B173" s="39"/>
      <c r="C173" s="267" t="s">
        <v>1187</v>
      </c>
      <c r="D173" s="34"/>
      <c r="E173" s="34"/>
      <c r="F173" s="34"/>
      <c r="G173" s="34"/>
      <c r="H173" s="39"/>
    </row>
    <row r="174" spans="1:8" s="2" customFormat="1" ht="16.899999999999999" customHeight="1">
      <c r="A174" s="34"/>
      <c r="B174" s="39"/>
      <c r="C174" s="265" t="s">
        <v>579</v>
      </c>
      <c r="D174" s="265" t="s">
        <v>580</v>
      </c>
      <c r="E174" s="17" t="s">
        <v>231</v>
      </c>
      <c r="F174" s="266">
        <v>2</v>
      </c>
      <c r="G174" s="34"/>
      <c r="H174" s="39"/>
    </row>
    <row r="175" spans="1:8" s="2" customFormat="1" ht="16.899999999999999" customHeight="1">
      <c r="A175" s="34"/>
      <c r="B175" s="39"/>
      <c r="C175" s="265" t="s">
        <v>334</v>
      </c>
      <c r="D175" s="265" t="s">
        <v>335</v>
      </c>
      <c r="E175" s="17" t="s">
        <v>243</v>
      </c>
      <c r="F175" s="266">
        <v>157.76499999999999</v>
      </c>
      <c r="G175" s="34"/>
      <c r="H175" s="39"/>
    </row>
    <row r="176" spans="1:8" s="2" customFormat="1" ht="16.899999999999999" customHeight="1">
      <c r="A176" s="34"/>
      <c r="B176" s="39"/>
      <c r="C176" s="265" t="s">
        <v>425</v>
      </c>
      <c r="D176" s="265" t="s">
        <v>426</v>
      </c>
      <c r="E176" s="17" t="s">
        <v>231</v>
      </c>
      <c r="F176" s="266">
        <v>235.5</v>
      </c>
      <c r="G176" s="34"/>
      <c r="H176" s="39"/>
    </row>
    <row r="177" spans="1:8" s="2" customFormat="1" ht="16.899999999999999" customHeight="1">
      <c r="A177" s="34"/>
      <c r="B177" s="39"/>
      <c r="C177" s="265" t="s">
        <v>521</v>
      </c>
      <c r="D177" s="265" t="s">
        <v>522</v>
      </c>
      <c r="E177" s="17" t="s">
        <v>231</v>
      </c>
      <c r="F177" s="266">
        <v>146.5</v>
      </c>
      <c r="G177" s="34"/>
      <c r="H177" s="39"/>
    </row>
    <row r="178" spans="1:8" s="2" customFormat="1" ht="16.899999999999999" customHeight="1">
      <c r="A178" s="34"/>
      <c r="B178" s="39"/>
      <c r="C178" s="265" t="s">
        <v>552</v>
      </c>
      <c r="D178" s="265" t="s">
        <v>553</v>
      </c>
      <c r="E178" s="17" t="s">
        <v>231</v>
      </c>
      <c r="F178" s="266">
        <v>14.5</v>
      </c>
      <c r="G178" s="34"/>
      <c r="H178" s="39"/>
    </row>
    <row r="179" spans="1:8" s="2" customFormat="1" ht="16.899999999999999" customHeight="1">
      <c r="A179" s="34"/>
      <c r="B179" s="39"/>
      <c r="C179" s="265" t="s">
        <v>659</v>
      </c>
      <c r="D179" s="265" t="s">
        <v>660</v>
      </c>
      <c r="E179" s="17" t="s">
        <v>231</v>
      </c>
      <c r="F179" s="266">
        <v>235.5</v>
      </c>
      <c r="G179" s="34"/>
      <c r="H179" s="39"/>
    </row>
    <row r="180" spans="1:8" s="2" customFormat="1" ht="16.899999999999999" customHeight="1">
      <c r="A180" s="34"/>
      <c r="B180" s="39"/>
      <c r="C180" s="261" t="s">
        <v>265</v>
      </c>
      <c r="D180" s="262" t="s">
        <v>265</v>
      </c>
      <c r="E180" s="263" t="s">
        <v>99</v>
      </c>
      <c r="F180" s="264">
        <v>46</v>
      </c>
      <c r="G180" s="34"/>
      <c r="H180" s="39"/>
    </row>
    <row r="181" spans="1:8" s="2" customFormat="1" ht="16.899999999999999" customHeight="1">
      <c r="A181" s="34"/>
      <c r="B181" s="39"/>
      <c r="C181" s="265" t="s">
        <v>1</v>
      </c>
      <c r="D181" s="265" t="s">
        <v>613</v>
      </c>
      <c r="E181" s="17" t="s">
        <v>1</v>
      </c>
      <c r="F181" s="266">
        <v>0</v>
      </c>
      <c r="G181" s="34"/>
      <c r="H181" s="39"/>
    </row>
    <row r="182" spans="1:8" s="2" customFormat="1" ht="16.899999999999999" customHeight="1">
      <c r="A182" s="34"/>
      <c r="B182" s="39"/>
      <c r="C182" s="265" t="s">
        <v>265</v>
      </c>
      <c r="D182" s="265" t="s">
        <v>614</v>
      </c>
      <c r="E182" s="17" t="s">
        <v>1</v>
      </c>
      <c r="F182" s="266">
        <v>46</v>
      </c>
      <c r="G182" s="34"/>
      <c r="H182" s="39"/>
    </row>
    <row r="183" spans="1:8" s="2" customFormat="1" ht="16.899999999999999" customHeight="1">
      <c r="A183" s="34"/>
      <c r="B183" s="39"/>
      <c r="C183" s="267" t="s">
        <v>1187</v>
      </c>
      <c r="D183" s="34"/>
      <c r="E183" s="34"/>
      <c r="F183" s="34"/>
      <c r="G183" s="34"/>
      <c r="H183" s="39"/>
    </row>
    <row r="184" spans="1:8" s="2" customFormat="1" ht="16.899999999999999" customHeight="1">
      <c r="A184" s="34"/>
      <c r="B184" s="39"/>
      <c r="C184" s="265" t="s">
        <v>610</v>
      </c>
      <c r="D184" s="265" t="s">
        <v>611</v>
      </c>
      <c r="E184" s="17" t="s">
        <v>99</v>
      </c>
      <c r="F184" s="266">
        <v>46</v>
      </c>
      <c r="G184" s="34"/>
      <c r="H184" s="39"/>
    </row>
    <row r="185" spans="1:8" s="2" customFormat="1" ht="16.899999999999999" customHeight="1">
      <c r="A185" s="34"/>
      <c r="B185" s="39"/>
      <c r="C185" s="265" t="s">
        <v>620</v>
      </c>
      <c r="D185" s="265" t="s">
        <v>621</v>
      </c>
      <c r="E185" s="17" t="s">
        <v>99</v>
      </c>
      <c r="F185" s="266">
        <v>46</v>
      </c>
      <c r="G185" s="34"/>
      <c r="H185" s="39"/>
    </row>
    <row r="186" spans="1:8" s="2" customFormat="1" ht="16.899999999999999" customHeight="1">
      <c r="A186" s="34"/>
      <c r="B186" s="39"/>
      <c r="C186" s="261" t="s">
        <v>267</v>
      </c>
      <c r="D186" s="262" t="s">
        <v>267</v>
      </c>
      <c r="E186" s="263" t="s">
        <v>243</v>
      </c>
      <c r="F186" s="264">
        <v>0.67500000000000004</v>
      </c>
      <c r="G186" s="34"/>
      <c r="H186" s="39"/>
    </row>
    <row r="187" spans="1:8" s="2" customFormat="1" ht="16.899999999999999" customHeight="1">
      <c r="A187" s="34"/>
      <c r="B187" s="39"/>
      <c r="C187" s="265" t="s">
        <v>1</v>
      </c>
      <c r="D187" s="265" t="s">
        <v>459</v>
      </c>
      <c r="E187" s="17" t="s">
        <v>1</v>
      </c>
      <c r="F187" s="266">
        <v>0</v>
      </c>
      <c r="G187" s="34"/>
      <c r="H187" s="39"/>
    </row>
    <row r="188" spans="1:8" s="2" customFormat="1" ht="16.899999999999999" customHeight="1">
      <c r="A188" s="34"/>
      <c r="B188" s="39"/>
      <c r="C188" s="265" t="s">
        <v>267</v>
      </c>
      <c r="D188" s="265" t="s">
        <v>473</v>
      </c>
      <c r="E188" s="17" t="s">
        <v>1</v>
      </c>
      <c r="F188" s="266">
        <v>0.67500000000000004</v>
      </c>
      <c r="G188" s="34"/>
      <c r="H188" s="39"/>
    </row>
    <row r="189" spans="1:8" s="2" customFormat="1" ht="16.899999999999999" customHeight="1">
      <c r="A189" s="34"/>
      <c r="B189" s="39"/>
      <c r="C189" s="267" t="s">
        <v>1187</v>
      </c>
      <c r="D189" s="34"/>
      <c r="E189" s="34"/>
      <c r="F189" s="34"/>
      <c r="G189" s="34"/>
      <c r="H189" s="39"/>
    </row>
    <row r="190" spans="1:8" s="2" customFormat="1" ht="16.899999999999999" customHeight="1">
      <c r="A190" s="34"/>
      <c r="B190" s="39"/>
      <c r="C190" s="265" t="s">
        <v>470</v>
      </c>
      <c r="D190" s="265" t="s">
        <v>471</v>
      </c>
      <c r="E190" s="17" t="s">
        <v>243</v>
      </c>
      <c r="F190" s="266">
        <v>0.67500000000000004</v>
      </c>
      <c r="G190" s="34"/>
      <c r="H190" s="39"/>
    </row>
    <row r="191" spans="1:8" s="2" customFormat="1" ht="16.899999999999999" customHeight="1">
      <c r="A191" s="34"/>
      <c r="B191" s="39"/>
      <c r="C191" s="265" t="s">
        <v>474</v>
      </c>
      <c r="D191" s="265" t="s">
        <v>475</v>
      </c>
      <c r="E191" s="17" t="s">
        <v>243</v>
      </c>
      <c r="F191" s="266">
        <v>0.67500000000000004</v>
      </c>
      <c r="G191" s="34"/>
      <c r="H191" s="39"/>
    </row>
    <row r="192" spans="1:8" s="2" customFormat="1" ht="16.899999999999999" customHeight="1">
      <c r="A192" s="34"/>
      <c r="B192" s="39"/>
      <c r="C192" s="265" t="s">
        <v>478</v>
      </c>
      <c r="D192" s="265" t="s">
        <v>479</v>
      </c>
      <c r="E192" s="17" t="s">
        <v>243</v>
      </c>
      <c r="F192" s="266">
        <v>16.2</v>
      </c>
      <c r="G192" s="34"/>
      <c r="H192" s="39"/>
    </row>
    <row r="193" spans="1:8" s="2" customFormat="1" ht="26.45" customHeight="1">
      <c r="A193" s="34"/>
      <c r="B193" s="39"/>
      <c r="C193" s="260" t="s">
        <v>1189</v>
      </c>
      <c r="D193" s="260" t="s">
        <v>90</v>
      </c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61" t="s">
        <v>235</v>
      </c>
      <c r="D194" s="262" t="s">
        <v>235</v>
      </c>
      <c r="E194" s="263" t="s">
        <v>99</v>
      </c>
      <c r="F194" s="264">
        <v>8</v>
      </c>
      <c r="G194" s="34"/>
      <c r="H194" s="39"/>
    </row>
    <row r="195" spans="1:8" s="2" customFormat="1" ht="16.899999999999999" customHeight="1">
      <c r="A195" s="34"/>
      <c r="B195" s="39"/>
      <c r="C195" s="265" t="s">
        <v>1</v>
      </c>
      <c r="D195" s="265" t="s">
        <v>760</v>
      </c>
      <c r="E195" s="17" t="s">
        <v>1</v>
      </c>
      <c r="F195" s="266">
        <v>0</v>
      </c>
      <c r="G195" s="34"/>
      <c r="H195" s="39"/>
    </row>
    <row r="196" spans="1:8" s="2" customFormat="1" ht="16.899999999999999" customHeight="1">
      <c r="A196" s="34"/>
      <c r="B196" s="39"/>
      <c r="C196" s="265" t="s">
        <v>235</v>
      </c>
      <c r="D196" s="265" t="s">
        <v>824</v>
      </c>
      <c r="E196" s="17" t="s">
        <v>1</v>
      </c>
      <c r="F196" s="266">
        <v>8</v>
      </c>
      <c r="G196" s="34"/>
      <c r="H196" s="39"/>
    </row>
    <row r="197" spans="1:8" s="2" customFormat="1" ht="16.899999999999999" customHeight="1">
      <c r="A197" s="34"/>
      <c r="B197" s="39"/>
      <c r="C197" s="267" t="s">
        <v>1187</v>
      </c>
      <c r="D197" s="34"/>
      <c r="E197" s="34"/>
      <c r="F197" s="34"/>
      <c r="G197" s="34"/>
      <c r="H197" s="39"/>
    </row>
    <row r="198" spans="1:8" s="2" customFormat="1" ht="16.899999999999999" customHeight="1">
      <c r="A198" s="34"/>
      <c r="B198" s="39"/>
      <c r="C198" s="265" t="s">
        <v>821</v>
      </c>
      <c r="D198" s="265" t="s">
        <v>822</v>
      </c>
      <c r="E198" s="17" t="s">
        <v>99</v>
      </c>
      <c r="F198" s="266">
        <v>8</v>
      </c>
      <c r="G198" s="34"/>
      <c r="H198" s="39"/>
    </row>
    <row r="199" spans="1:8" s="2" customFormat="1" ht="16.899999999999999" customHeight="1">
      <c r="A199" s="34"/>
      <c r="B199" s="39"/>
      <c r="C199" s="265" t="s">
        <v>827</v>
      </c>
      <c r="D199" s="265" t="s">
        <v>828</v>
      </c>
      <c r="E199" s="17" t="s">
        <v>231</v>
      </c>
      <c r="F199" s="266">
        <v>111.128</v>
      </c>
      <c r="G199" s="34"/>
      <c r="H199" s="39"/>
    </row>
    <row r="200" spans="1:8" s="2" customFormat="1" ht="16.899999999999999" customHeight="1">
      <c r="A200" s="34"/>
      <c r="B200" s="39"/>
      <c r="C200" s="261" t="s">
        <v>732</v>
      </c>
      <c r="D200" s="262" t="s">
        <v>732</v>
      </c>
      <c r="E200" s="263" t="s">
        <v>390</v>
      </c>
      <c r="F200" s="264">
        <v>8</v>
      </c>
      <c r="G200" s="34"/>
      <c r="H200" s="39"/>
    </row>
    <row r="201" spans="1:8" s="2" customFormat="1" ht="16.899999999999999" customHeight="1">
      <c r="A201" s="34"/>
      <c r="B201" s="39"/>
      <c r="C201" s="265" t="s">
        <v>1</v>
      </c>
      <c r="D201" s="265" t="s">
        <v>760</v>
      </c>
      <c r="E201" s="17" t="s">
        <v>1</v>
      </c>
      <c r="F201" s="266">
        <v>0</v>
      </c>
      <c r="G201" s="34"/>
      <c r="H201" s="39"/>
    </row>
    <row r="202" spans="1:8" s="2" customFormat="1" ht="16.899999999999999" customHeight="1">
      <c r="A202" s="34"/>
      <c r="B202" s="39"/>
      <c r="C202" s="265" t="s">
        <v>1</v>
      </c>
      <c r="D202" s="265" t="s">
        <v>799</v>
      </c>
      <c r="E202" s="17" t="s">
        <v>1</v>
      </c>
      <c r="F202" s="266">
        <v>8</v>
      </c>
      <c r="G202" s="34"/>
      <c r="H202" s="39"/>
    </row>
    <row r="203" spans="1:8" s="2" customFormat="1" ht="16.899999999999999" customHeight="1">
      <c r="A203" s="34"/>
      <c r="B203" s="39"/>
      <c r="C203" s="265" t="s">
        <v>732</v>
      </c>
      <c r="D203" s="265" t="s">
        <v>319</v>
      </c>
      <c r="E203" s="17" t="s">
        <v>1</v>
      </c>
      <c r="F203" s="266">
        <v>8</v>
      </c>
      <c r="G203" s="34"/>
      <c r="H203" s="39"/>
    </row>
    <row r="204" spans="1:8" s="2" customFormat="1" ht="16.899999999999999" customHeight="1">
      <c r="A204" s="34"/>
      <c r="B204" s="39"/>
      <c r="C204" s="267" t="s">
        <v>1187</v>
      </c>
      <c r="D204" s="34"/>
      <c r="E204" s="34"/>
      <c r="F204" s="34"/>
      <c r="G204" s="34"/>
      <c r="H204" s="39"/>
    </row>
    <row r="205" spans="1:8" s="2" customFormat="1" ht="16.899999999999999" customHeight="1">
      <c r="A205" s="34"/>
      <c r="B205" s="39"/>
      <c r="C205" s="265" t="s">
        <v>796</v>
      </c>
      <c r="D205" s="265" t="s">
        <v>797</v>
      </c>
      <c r="E205" s="17" t="s">
        <v>390</v>
      </c>
      <c r="F205" s="266">
        <v>8</v>
      </c>
      <c r="G205" s="34"/>
      <c r="H205" s="39"/>
    </row>
    <row r="206" spans="1:8" s="2" customFormat="1" ht="16.899999999999999" customHeight="1">
      <c r="A206" s="34"/>
      <c r="B206" s="39"/>
      <c r="C206" s="265" t="s">
        <v>399</v>
      </c>
      <c r="D206" s="265" t="s">
        <v>400</v>
      </c>
      <c r="E206" s="17" t="s">
        <v>390</v>
      </c>
      <c r="F206" s="266">
        <v>0.81599999999999995</v>
      </c>
      <c r="G206" s="34"/>
      <c r="H206" s="39"/>
    </row>
    <row r="207" spans="1:8" s="2" customFormat="1" ht="16.899999999999999" customHeight="1">
      <c r="A207" s="34"/>
      <c r="B207" s="39"/>
      <c r="C207" s="261" t="s">
        <v>733</v>
      </c>
      <c r="D207" s="262" t="s">
        <v>733</v>
      </c>
      <c r="E207" s="263" t="s">
        <v>390</v>
      </c>
      <c r="F207" s="264">
        <v>7.6</v>
      </c>
      <c r="G207" s="34"/>
      <c r="H207" s="39"/>
    </row>
    <row r="208" spans="1:8" s="2" customFormat="1" ht="16.899999999999999" customHeight="1">
      <c r="A208" s="34"/>
      <c r="B208" s="39"/>
      <c r="C208" s="265" t="s">
        <v>1</v>
      </c>
      <c r="D208" s="265" t="s">
        <v>803</v>
      </c>
      <c r="E208" s="17" t="s">
        <v>1</v>
      </c>
      <c r="F208" s="266">
        <v>7.6</v>
      </c>
      <c r="G208" s="34"/>
      <c r="H208" s="39"/>
    </row>
    <row r="209" spans="1:8" s="2" customFormat="1" ht="16.899999999999999" customHeight="1">
      <c r="A209" s="34"/>
      <c r="B209" s="39"/>
      <c r="C209" s="265" t="s">
        <v>733</v>
      </c>
      <c r="D209" s="265" t="s">
        <v>319</v>
      </c>
      <c r="E209" s="17" t="s">
        <v>1</v>
      </c>
      <c r="F209" s="266">
        <v>7.6</v>
      </c>
      <c r="G209" s="34"/>
      <c r="H209" s="39"/>
    </row>
    <row r="210" spans="1:8" s="2" customFormat="1" ht="16.899999999999999" customHeight="1">
      <c r="A210" s="34"/>
      <c r="B210" s="39"/>
      <c r="C210" s="267" t="s">
        <v>1187</v>
      </c>
      <c r="D210" s="34"/>
      <c r="E210" s="34"/>
      <c r="F210" s="34"/>
      <c r="G210" s="34"/>
      <c r="H210" s="39"/>
    </row>
    <row r="211" spans="1:8" s="2" customFormat="1" ht="16.899999999999999" customHeight="1">
      <c r="A211" s="34"/>
      <c r="B211" s="39"/>
      <c r="C211" s="265" t="s">
        <v>800</v>
      </c>
      <c r="D211" s="265" t="s">
        <v>801</v>
      </c>
      <c r="E211" s="17" t="s">
        <v>390</v>
      </c>
      <c r="F211" s="266">
        <v>7.6</v>
      </c>
      <c r="G211" s="34"/>
      <c r="H211" s="39"/>
    </row>
    <row r="212" spans="1:8" s="2" customFormat="1" ht="16.899999999999999" customHeight="1">
      <c r="A212" s="34"/>
      <c r="B212" s="39"/>
      <c r="C212" s="265" t="s">
        <v>399</v>
      </c>
      <c r="D212" s="265" t="s">
        <v>400</v>
      </c>
      <c r="E212" s="17" t="s">
        <v>390</v>
      </c>
      <c r="F212" s="266">
        <v>0.81599999999999995</v>
      </c>
      <c r="G212" s="34"/>
      <c r="H212" s="39"/>
    </row>
    <row r="213" spans="1:8" s="2" customFormat="1" ht="16.899999999999999" customHeight="1">
      <c r="A213" s="34"/>
      <c r="B213" s="39"/>
      <c r="C213" s="261" t="s">
        <v>735</v>
      </c>
      <c r="D213" s="262" t="s">
        <v>735</v>
      </c>
      <c r="E213" s="263" t="s">
        <v>390</v>
      </c>
      <c r="F213" s="264">
        <v>63.991999999999997</v>
      </c>
      <c r="G213" s="34"/>
      <c r="H213" s="39"/>
    </row>
    <row r="214" spans="1:8" s="2" customFormat="1" ht="16.899999999999999" customHeight="1">
      <c r="A214" s="34"/>
      <c r="B214" s="39"/>
      <c r="C214" s="265" t="s">
        <v>1</v>
      </c>
      <c r="D214" s="265" t="s">
        <v>807</v>
      </c>
      <c r="E214" s="17" t="s">
        <v>1</v>
      </c>
      <c r="F214" s="266">
        <v>63.991999999999997</v>
      </c>
      <c r="G214" s="34"/>
      <c r="H214" s="39"/>
    </row>
    <row r="215" spans="1:8" s="2" customFormat="1" ht="16.899999999999999" customHeight="1">
      <c r="A215" s="34"/>
      <c r="B215" s="39"/>
      <c r="C215" s="265" t="s">
        <v>735</v>
      </c>
      <c r="D215" s="265" t="s">
        <v>319</v>
      </c>
      <c r="E215" s="17" t="s">
        <v>1</v>
      </c>
      <c r="F215" s="266">
        <v>63.991999999999997</v>
      </c>
      <c r="G215" s="34"/>
      <c r="H215" s="39"/>
    </row>
    <row r="216" spans="1:8" s="2" customFormat="1" ht="16.899999999999999" customHeight="1">
      <c r="A216" s="34"/>
      <c r="B216" s="39"/>
      <c r="C216" s="267" t="s">
        <v>1187</v>
      </c>
      <c r="D216" s="34"/>
      <c r="E216" s="34"/>
      <c r="F216" s="34"/>
      <c r="G216" s="34"/>
      <c r="H216" s="39"/>
    </row>
    <row r="217" spans="1:8" s="2" customFormat="1" ht="16.899999999999999" customHeight="1">
      <c r="A217" s="34"/>
      <c r="B217" s="39"/>
      <c r="C217" s="265" t="s">
        <v>804</v>
      </c>
      <c r="D217" s="265" t="s">
        <v>805</v>
      </c>
      <c r="E217" s="17" t="s">
        <v>390</v>
      </c>
      <c r="F217" s="266">
        <v>63.991999999999997</v>
      </c>
      <c r="G217" s="34"/>
      <c r="H217" s="39"/>
    </row>
    <row r="218" spans="1:8" s="2" customFormat="1" ht="16.899999999999999" customHeight="1">
      <c r="A218" s="34"/>
      <c r="B218" s="39"/>
      <c r="C218" s="265" t="s">
        <v>399</v>
      </c>
      <c r="D218" s="265" t="s">
        <v>400</v>
      </c>
      <c r="E218" s="17" t="s">
        <v>390</v>
      </c>
      <c r="F218" s="266">
        <v>0.81599999999999995</v>
      </c>
      <c r="G218" s="34"/>
      <c r="H218" s="39"/>
    </row>
    <row r="219" spans="1:8" s="2" customFormat="1" ht="16.899999999999999" customHeight="1">
      <c r="A219" s="34"/>
      <c r="B219" s="39"/>
      <c r="C219" s="261" t="s">
        <v>737</v>
      </c>
      <c r="D219" s="262" t="s">
        <v>738</v>
      </c>
      <c r="E219" s="263" t="s">
        <v>243</v>
      </c>
      <c r="F219" s="264">
        <v>44</v>
      </c>
      <c r="G219" s="34"/>
      <c r="H219" s="39"/>
    </row>
    <row r="220" spans="1:8" s="2" customFormat="1" ht="16.899999999999999" customHeight="1">
      <c r="A220" s="34"/>
      <c r="B220" s="39"/>
      <c r="C220" s="265" t="s">
        <v>1</v>
      </c>
      <c r="D220" s="265" t="s">
        <v>760</v>
      </c>
      <c r="E220" s="17" t="s">
        <v>1</v>
      </c>
      <c r="F220" s="266">
        <v>0</v>
      </c>
      <c r="G220" s="34"/>
      <c r="H220" s="39"/>
    </row>
    <row r="221" spans="1:8" s="2" customFormat="1" ht="16.899999999999999" customHeight="1">
      <c r="A221" s="34"/>
      <c r="B221" s="39"/>
      <c r="C221" s="265" t="s">
        <v>737</v>
      </c>
      <c r="D221" s="265" t="s">
        <v>761</v>
      </c>
      <c r="E221" s="17" t="s">
        <v>1</v>
      </c>
      <c r="F221" s="266">
        <v>44</v>
      </c>
      <c r="G221" s="34"/>
      <c r="H221" s="39"/>
    </row>
    <row r="222" spans="1:8" s="2" customFormat="1" ht="16.899999999999999" customHeight="1">
      <c r="A222" s="34"/>
      <c r="B222" s="39"/>
      <c r="C222" s="267" t="s">
        <v>1187</v>
      </c>
      <c r="D222" s="34"/>
      <c r="E222" s="34"/>
      <c r="F222" s="34"/>
      <c r="G222" s="34"/>
      <c r="H222" s="39"/>
    </row>
    <row r="223" spans="1:8" s="2" customFormat="1" ht="16.899999999999999" customHeight="1">
      <c r="A223" s="34"/>
      <c r="B223" s="39"/>
      <c r="C223" s="265" t="s">
        <v>757</v>
      </c>
      <c r="D223" s="265" t="s">
        <v>758</v>
      </c>
      <c r="E223" s="17" t="s">
        <v>243</v>
      </c>
      <c r="F223" s="266">
        <v>44</v>
      </c>
      <c r="G223" s="34"/>
      <c r="H223" s="39"/>
    </row>
    <row r="224" spans="1:8" s="2" customFormat="1" ht="16.899999999999999" customHeight="1">
      <c r="A224" s="34"/>
      <c r="B224" s="39"/>
      <c r="C224" s="265" t="s">
        <v>762</v>
      </c>
      <c r="D224" s="265" t="s">
        <v>763</v>
      </c>
      <c r="E224" s="17" t="s">
        <v>243</v>
      </c>
      <c r="F224" s="266">
        <v>44</v>
      </c>
      <c r="G224" s="34"/>
      <c r="H224" s="39"/>
    </row>
    <row r="225" spans="1:8" s="2" customFormat="1" ht="16.899999999999999" customHeight="1">
      <c r="A225" s="34"/>
      <c r="B225" s="39"/>
      <c r="C225" s="265" t="s">
        <v>785</v>
      </c>
      <c r="D225" s="265" t="s">
        <v>786</v>
      </c>
      <c r="E225" s="17" t="s">
        <v>243</v>
      </c>
      <c r="F225" s="266">
        <v>51.14</v>
      </c>
      <c r="G225" s="34"/>
      <c r="H225" s="39"/>
    </row>
    <row r="226" spans="1:8" s="2" customFormat="1" ht="16.899999999999999" customHeight="1">
      <c r="A226" s="34"/>
      <c r="B226" s="39"/>
      <c r="C226" s="265" t="s">
        <v>372</v>
      </c>
      <c r="D226" s="265" t="s">
        <v>373</v>
      </c>
      <c r="E226" s="17" t="s">
        <v>243</v>
      </c>
      <c r="F226" s="266">
        <v>51.14</v>
      </c>
      <c r="G226" s="34"/>
      <c r="H226" s="39"/>
    </row>
    <row r="227" spans="1:8" s="2" customFormat="1" ht="22.5">
      <c r="A227" s="34"/>
      <c r="B227" s="39"/>
      <c r="C227" s="265" t="s">
        <v>376</v>
      </c>
      <c r="D227" s="265" t="s">
        <v>377</v>
      </c>
      <c r="E227" s="17" t="s">
        <v>243</v>
      </c>
      <c r="F227" s="266">
        <v>767.1</v>
      </c>
      <c r="G227" s="34"/>
      <c r="H227" s="39"/>
    </row>
    <row r="228" spans="1:8" s="2" customFormat="1" ht="16.899999999999999" customHeight="1">
      <c r="A228" s="34"/>
      <c r="B228" s="39"/>
      <c r="C228" s="265" t="s">
        <v>380</v>
      </c>
      <c r="D228" s="265" t="s">
        <v>381</v>
      </c>
      <c r="E228" s="17" t="s">
        <v>243</v>
      </c>
      <c r="F228" s="266">
        <v>51.14</v>
      </c>
      <c r="G228" s="34"/>
      <c r="H228" s="39"/>
    </row>
    <row r="229" spans="1:8" s="2" customFormat="1" ht="16.899999999999999" customHeight="1">
      <c r="A229" s="34"/>
      <c r="B229" s="39"/>
      <c r="C229" s="265" t="s">
        <v>384</v>
      </c>
      <c r="D229" s="265" t="s">
        <v>385</v>
      </c>
      <c r="E229" s="17" t="s">
        <v>243</v>
      </c>
      <c r="F229" s="266">
        <v>51.14</v>
      </c>
      <c r="G229" s="34"/>
      <c r="H229" s="39"/>
    </row>
    <row r="230" spans="1:8" s="2" customFormat="1" ht="16.899999999999999" customHeight="1">
      <c r="A230" s="34"/>
      <c r="B230" s="39"/>
      <c r="C230" s="265" t="s">
        <v>388</v>
      </c>
      <c r="D230" s="265" t="s">
        <v>389</v>
      </c>
      <c r="E230" s="17" t="s">
        <v>390</v>
      </c>
      <c r="F230" s="266">
        <v>86.938000000000002</v>
      </c>
      <c r="G230" s="34"/>
      <c r="H230" s="39"/>
    </row>
    <row r="231" spans="1:8" s="2" customFormat="1" ht="16.899999999999999" customHeight="1">
      <c r="A231" s="34"/>
      <c r="B231" s="39"/>
      <c r="C231" s="265" t="s">
        <v>394</v>
      </c>
      <c r="D231" s="265" t="s">
        <v>395</v>
      </c>
      <c r="E231" s="17" t="s">
        <v>243</v>
      </c>
      <c r="F231" s="266">
        <v>42.32</v>
      </c>
      <c r="G231" s="34"/>
      <c r="H231" s="39"/>
    </row>
    <row r="232" spans="1:8" s="2" customFormat="1" ht="16.899999999999999" customHeight="1">
      <c r="A232" s="34"/>
      <c r="B232" s="39"/>
      <c r="C232" s="261" t="s">
        <v>242</v>
      </c>
      <c r="D232" s="262" t="s">
        <v>242</v>
      </c>
      <c r="E232" s="263" t="s">
        <v>243</v>
      </c>
      <c r="F232" s="264">
        <v>2.2050000000000001</v>
      </c>
      <c r="G232" s="34"/>
      <c r="H232" s="39"/>
    </row>
    <row r="233" spans="1:8" s="2" customFormat="1" ht="16.899999999999999" customHeight="1">
      <c r="A233" s="34"/>
      <c r="B233" s="39"/>
      <c r="C233" s="265" t="s">
        <v>1</v>
      </c>
      <c r="D233" s="265" t="s">
        <v>813</v>
      </c>
      <c r="E233" s="17" t="s">
        <v>1</v>
      </c>
      <c r="F233" s="266">
        <v>0</v>
      </c>
      <c r="G233" s="34"/>
      <c r="H233" s="39"/>
    </row>
    <row r="234" spans="1:8" s="2" customFormat="1" ht="16.899999999999999" customHeight="1">
      <c r="A234" s="34"/>
      <c r="B234" s="39"/>
      <c r="C234" s="265" t="s">
        <v>242</v>
      </c>
      <c r="D234" s="265" t="s">
        <v>838</v>
      </c>
      <c r="E234" s="17" t="s">
        <v>1</v>
      </c>
      <c r="F234" s="266">
        <v>2.2050000000000001</v>
      </c>
      <c r="G234" s="34"/>
      <c r="H234" s="39"/>
    </row>
    <row r="235" spans="1:8" s="2" customFormat="1" ht="16.899999999999999" customHeight="1">
      <c r="A235" s="34"/>
      <c r="B235" s="39"/>
      <c r="C235" s="267" t="s">
        <v>1187</v>
      </c>
      <c r="D235" s="34"/>
      <c r="E235" s="34"/>
      <c r="F235" s="34"/>
      <c r="G235" s="34"/>
      <c r="H235" s="39"/>
    </row>
    <row r="236" spans="1:8" s="2" customFormat="1" ht="16.899999999999999" customHeight="1">
      <c r="A236" s="34"/>
      <c r="B236" s="39"/>
      <c r="C236" s="265" t="s">
        <v>515</v>
      </c>
      <c r="D236" s="265" t="s">
        <v>516</v>
      </c>
      <c r="E236" s="17" t="s">
        <v>243</v>
      </c>
      <c r="F236" s="266">
        <v>2.2050000000000001</v>
      </c>
      <c r="G236" s="34"/>
      <c r="H236" s="39"/>
    </row>
    <row r="237" spans="1:8" s="2" customFormat="1" ht="16.899999999999999" customHeight="1">
      <c r="A237" s="34"/>
      <c r="B237" s="39"/>
      <c r="C237" s="265" t="s">
        <v>394</v>
      </c>
      <c r="D237" s="265" t="s">
        <v>395</v>
      </c>
      <c r="E237" s="17" t="s">
        <v>243</v>
      </c>
      <c r="F237" s="266">
        <v>42.32</v>
      </c>
      <c r="G237" s="34"/>
      <c r="H237" s="39"/>
    </row>
    <row r="238" spans="1:8" s="2" customFormat="1" ht="16.899999999999999" customHeight="1">
      <c r="A238" s="34"/>
      <c r="B238" s="39"/>
      <c r="C238" s="261" t="s">
        <v>740</v>
      </c>
      <c r="D238" s="262" t="s">
        <v>740</v>
      </c>
      <c r="E238" s="263" t="s">
        <v>243</v>
      </c>
      <c r="F238" s="264">
        <v>6.6150000000000002</v>
      </c>
      <c r="G238" s="34"/>
      <c r="H238" s="39"/>
    </row>
    <row r="239" spans="1:8" s="2" customFormat="1" ht="16.899999999999999" customHeight="1">
      <c r="A239" s="34"/>
      <c r="B239" s="39"/>
      <c r="C239" s="265" t="s">
        <v>1</v>
      </c>
      <c r="D239" s="265" t="s">
        <v>813</v>
      </c>
      <c r="E239" s="17" t="s">
        <v>1</v>
      </c>
      <c r="F239" s="266">
        <v>0</v>
      </c>
      <c r="G239" s="34"/>
      <c r="H239" s="39"/>
    </row>
    <row r="240" spans="1:8" s="2" customFormat="1" ht="16.899999999999999" customHeight="1">
      <c r="A240" s="34"/>
      <c r="B240" s="39"/>
      <c r="C240" s="265" t="s">
        <v>740</v>
      </c>
      <c r="D240" s="265" t="s">
        <v>814</v>
      </c>
      <c r="E240" s="17" t="s">
        <v>1</v>
      </c>
      <c r="F240" s="266">
        <v>6.6150000000000002</v>
      </c>
      <c r="G240" s="34"/>
      <c r="H240" s="39"/>
    </row>
    <row r="241" spans="1:8" s="2" customFormat="1" ht="16.899999999999999" customHeight="1">
      <c r="A241" s="34"/>
      <c r="B241" s="39"/>
      <c r="C241" s="267" t="s">
        <v>1187</v>
      </c>
      <c r="D241" s="34"/>
      <c r="E241" s="34"/>
      <c r="F241" s="34"/>
      <c r="G241" s="34"/>
      <c r="H241" s="39"/>
    </row>
    <row r="242" spans="1:8" s="2" customFormat="1" ht="16.899999999999999" customHeight="1">
      <c r="A242" s="34"/>
      <c r="B242" s="39"/>
      <c r="C242" s="265" t="s">
        <v>810</v>
      </c>
      <c r="D242" s="265" t="s">
        <v>811</v>
      </c>
      <c r="E242" s="17" t="s">
        <v>243</v>
      </c>
      <c r="F242" s="266">
        <v>6.6150000000000002</v>
      </c>
      <c r="G242" s="34"/>
      <c r="H242" s="39"/>
    </row>
    <row r="243" spans="1:8" s="2" customFormat="1" ht="16.899999999999999" customHeight="1">
      <c r="A243" s="34"/>
      <c r="B243" s="39"/>
      <c r="C243" s="265" t="s">
        <v>394</v>
      </c>
      <c r="D243" s="265" t="s">
        <v>395</v>
      </c>
      <c r="E243" s="17" t="s">
        <v>243</v>
      </c>
      <c r="F243" s="266">
        <v>42.32</v>
      </c>
      <c r="G243" s="34"/>
      <c r="H243" s="39"/>
    </row>
    <row r="244" spans="1:8" s="2" customFormat="1" ht="16.899999999999999" customHeight="1">
      <c r="A244" s="34"/>
      <c r="B244" s="39"/>
      <c r="C244" s="265" t="s">
        <v>817</v>
      </c>
      <c r="D244" s="265" t="s">
        <v>818</v>
      </c>
      <c r="E244" s="17" t="s">
        <v>390</v>
      </c>
      <c r="F244" s="266">
        <v>13.23</v>
      </c>
      <c r="G244" s="34"/>
      <c r="H244" s="39"/>
    </row>
    <row r="245" spans="1:8" s="2" customFormat="1" ht="16.899999999999999" customHeight="1">
      <c r="A245" s="34"/>
      <c r="B245" s="39"/>
      <c r="C245" s="261" t="s">
        <v>743</v>
      </c>
      <c r="D245" s="262" t="s">
        <v>744</v>
      </c>
      <c r="E245" s="263" t="s">
        <v>231</v>
      </c>
      <c r="F245" s="264">
        <v>127.2</v>
      </c>
      <c r="G245" s="34"/>
      <c r="H245" s="39"/>
    </row>
    <row r="246" spans="1:8" s="2" customFormat="1" ht="16.899999999999999" customHeight="1">
      <c r="A246" s="34"/>
      <c r="B246" s="39"/>
      <c r="C246" s="265" t="s">
        <v>1</v>
      </c>
      <c r="D246" s="265" t="s">
        <v>776</v>
      </c>
      <c r="E246" s="17" t="s">
        <v>1</v>
      </c>
      <c r="F246" s="266">
        <v>0</v>
      </c>
      <c r="G246" s="34"/>
      <c r="H246" s="39"/>
    </row>
    <row r="247" spans="1:8" s="2" customFormat="1" ht="16.899999999999999" customHeight="1">
      <c r="A247" s="34"/>
      <c r="B247" s="39"/>
      <c r="C247" s="265" t="s">
        <v>1</v>
      </c>
      <c r="D247" s="265" t="s">
        <v>777</v>
      </c>
      <c r="E247" s="17" t="s">
        <v>1</v>
      </c>
      <c r="F247" s="266">
        <v>0</v>
      </c>
      <c r="G247" s="34"/>
      <c r="H247" s="39"/>
    </row>
    <row r="248" spans="1:8" s="2" customFormat="1" ht="16.899999999999999" customHeight="1">
      <c r="A248" s="34"/>
      <c r="B248" s="39"/>
      <c r="C248" s="265" t="s">
        <v>746</v>
      </c>
      <c r="D248" s="265" t="s">
        <v>778</v>
      </c>
      <c r="E248" s="17" t="s">
        <v>1</v>
      </c>
      <c r="F248" s="266">
        <v>13.6</v>
      </c>
      <c r="G248" s="34"/>
      <c r="H248" s="39"/>
    </row>
    <row r="249" spans="1:8" s="2" customFormat="1" ht="16.899999999999999" customHeight="1">
      <c r="A249" s="34"/>
      <c r="B249" s="39"/>
      <c r="C249" s="265" t="s">
        <v>1</v>
      </c>
      <c r="D249" s="265" t="s">
        <v>738</v>
      </c>
      <c r="E249" s="17" t="s">
        <v>1</v>
      </c>
      <c r="F249" s="266">
        <v>0</v>
      </c>
      <c r="G249" s="34"/>
      <c r="H249" s="39"/>
    </row>
    <row r="250" spans="1:8" s="2" customFormat="1" ht="16.899999999999999" customHeight="1">
      <c r="A250" s="34"/>
      <c r="B250" s="39"/>
      <c r="C250" s="265" t="s">
        <v>1</v>
      </c>
      <c r="D250" s="265" t="s">
        <v>779</v>
      </c>
      <c r="E250" s="17" t="s">
        <v>1</v>
      </c>
      <c r="F250" s="266">
        <v>88</v>
      </c>
      <c r="G250" s="34"/>
      <c r="H250" s="39"/>
    </row>
    <row r="251" spans="1:8" s="2" customFormat="1" ht="16.899999999999999" customHeight="1">
      <c r="A251" s="34"/>
      <c r="B251" s="39"/>
      <c r="C251" s="265" t="s">
        <v>1</v>
      </c>
      <c r="D251" s="265" t="s">
        <v>780</v>
      </c>
      <c r="E251" s="17" t="s">
        <v>1</v>
      </c>
      <c r="F251" s="266">
        <v>0</v>
      </c>
      <c r="G251" s="34"/>
      <c r="H251" s="39"/>
    </row>
    <row r="252" spans="1:8" s="2" customFormat="1" ht="16.899999999999999" customHeight="1">
      <c r="A252" s="34"/>
      <c r="B252" s="39"/>
      <c r="C252" s="265" t="s">
        <v>1</v>
      </c>
      <c r="D252" s="265" t="s">
        <v>781</v>
      </c>
      <c r="E252" s="17" t="s">
        <v>1</v>
      </c>
      <c r="F252" s="266">
        <v>25.6</v>
      </c>
      <c r="G252" s="34"/>
      <c r="H252" s="39"/>
    </row>
    <row r="253" spans="1:8" s="2" customFormat="1" ht="16.899999999999999" customHeight="1">
      <c r="A253" s="34"/>
      <c r="B253" s="39"/>
      <c r="C253" s="265" t="s">
        <v>743</v>
      </c>
      <c r="D253" s="265" t="s">
        <v>319</v>
      </c>
      <c r="E253" s="17" t="s">
        <v>1</v>
      </c>
      <c r="F253" s="266">
        <v>127.2</v>
      </c>
      <c r="G253" s="34"/>
      <c r="H253" s="39"/>
    </row>
    <row r="254" spans="1:8" s="2" customFormat="1" ht="16.899999999999999" customHeight="1">
      <c r="A254" s="34"/>
      <c r="B254" s="39"/>
      <c r="C254" s="267" t="s">
        <v>1187</v>
      </c>
      <c r="D254" s="34"/>
      <c r="E254" s="34"/>
      <c r="F254" s="34"/>
      <c r="G254" s="34"/>
      <c r="H254" s="39"/>
    </row>
    <row r="255" spans="1:8" s="2" customFormat="1" ht="16.899999999999999" customHeight="1">
      <c r="A255" s="34"/>
      <c r="B255" s="39"/>
      <c r="C255" s="265" t="s">
        <v>773</v>
      </c>
      <c r="D255" s="265" t="s">
        <v>774</v>
      </c>
      <c r="E255" s="17" t="s">
        <v>231</v>
      </c>
      <c r="F255" s="266">
        <v>127.2</v>
      </c>
      <c r="G255" s="34"/>
      <c r="H255" s="39"/>
    </row>
    <row r="256" spans="1:8" s="2" customFormat="1" ht="16.899999999999999" customHeight="1">
      <c r="A256" s="34"/>
      <c r="B256" s="39"/>
      <c r="C256" s="265" t="s">
        <v>782</v>
      </c>
      <c r="D256" s="265" t="s">
        <v>783</v>
      </c>
      <c r="E256" s="17" t="s">
        <v>231</v>
      </c>
      <c r="F256" s="266">
        <v>127.2</v>
      </c>
      <c r="G256" s="34"/>
      <c r="H256" s="39"/>
    </row>
    <row r="257" spans="1:8" s="2" customFormat="1" ht="16.899999999999999" customHeight="1">
      <c r="A257" s="34"/>
      <c r="B257" s="39"/>
      <c r="C257" s="261" t="s">
        <v>746</v>
      </c>
      <c r="D257" s="262" t="s">
        <v>746</v>
      </c>
      <c r="E257" s="263" t="s">
        <v>231</v>
      </c>
      <c r="F257" s="264">
        <v>13.6</v>
      </c>
      <c r="G257" s="34"/>
      <c r="H257" s="39"/>
    </row>
    <row r="258" spans="1:8" s="2" customFormat="1" ht="16.899999999999999" customHeight="1">
      <c r="A258" s="34"/>
      <c r="B258" s="39"/>
      <c r="C258" s="265" t="s">
        <v>1</v>
      </c>
      <c r="D258" s="265" t="s">
        <v>776</v>
      </c>
      <c r="E258" s="17" t="s">
        <v>1</v>
      </c>
      <c r="F258" s="266">
        <v>0</v>
      </c>
      <c r="G258" s="34"/>
      <c r="H258" s="39"/>
    </row>
    <row r="259" spans="1:8" s="2" customFormat="1" ht="16.899999999999999" customHeight="1">
      <c r="A259" s="34"/>
      <c r="B259" s="39"/>
      <c r="C259" s="265" t="s">
        <v>1</v>
      </c>
      <c r="D259" s="265" t="s">
        <v>777</v>
      </c>
      <c r="E259" s="17" t="s">
        <v>1</v>
      </c>
      <c r="F259" s="266">
        <v>0</v>
      </c>
      <c r="G259" s="34"/>
      <c r="H259" s="39"/>
    </row>
    <row r="260" spans="1:8" s="2" customFormat="1" ht="16.899999999999999" customHeight="1">
      <c r="A260" s="34"/>
      <c r="B260" s="39"/>
      <c r="C260" s="265" t="s">
        <v>746</v>
      </c>
      <c r="D260" s="265" t="s">
        <v>778</v>
      </c>
      <c r="E260" s="17" t="s">
        <v>1</v>
      </c>
      <c r="F260" s="266">
        <v>13.6</v>
      </c>
      <c r="G260" s="34"/>
      <c r="H260" s="39"/>
    </row>
    <row r="261" spans="1:8" s="2" customFormat="1" ht="16.899999999999999" customHeight="1">
      <c r="A261" s="34"/>
      <c r="B261" s="39"/>
      <c r="C261" s="267" t="s">
        <v>1187</v>
      </c>
      <c r="D261" s="34"/>
      <c r="E261" s="34"/>
      <c r="F261" s="34"/>
      <c r="G261" s="34"/>
      <c r="H261" s="39"/>
    </row>
    <row r="262" spans="1:8" s="2" customFormat="1" ht="16.899999999999999" customHeight="1">
      <c r="A262" s="34"/>
      <c r="B262" s="39"/>
      <c r="C262" s="265" t="s">
        <v>773</v>
      </c>
      <c r="D262" s="265" t="s">
        <v>774</v>
      </c>
      <c r="E262" s="17" t="s">
        <v>231</v>
      </c>
      <c r="F262" s="266">
        <v>127.2</v>
      </c>
      <c r="G262" s="34"/>
      <c r="H262" s="39"/>
    </row>
    <row r="263" spans="1:8" s="2" customFormat="1" ht="16.899999999999999" customHeight="1">
      <c r="A263" s="34"/>
      <c r="B263" s="39"/>
      <c r="C263" s="265" t="s">
        <v>765</v>
      </c>
      <c r="D263" s="265" t="s">
        <v>766</v>
      </c>
      <c r="E263" s="17" t="s">
        <v>243</v>
      </c>
      <c r="F263" s="266">
        <v>7.14</v>
      </c>
      <c r="G263" s="34"/>
      <c r="H263" s="39"/>
    </row>
    <row r="264" spans="1:8" s="2" customFormat="1" ht="16.899999999999999" customHeight="1">
      <c r="A264" s="34"/>
      <c r="B264" s="39"/>
      <c r="C264" s="261" t="s">
        <v>748</v>
      </c>
      <c r="D264" s="262" t="s">
        <v>748</v>
      </c>
      <c r="E264" s="263" t="s">
        <v>99</v>
      </c>
      <c r="F264" s="264">
        <v>14</v>
      </c>
      <c r="G264" s="34"/>
      <c r="H264" s="39"/>
    </row>
    <row r="265" spans="1:8" s="2" customFormat="1" ht="16.899999999999999" customHeight="1">
      <c r="A265" s="34"/>
      <c r="B265" s="39"/>
      <c r="C265" s="265" t="s">
        <v>1</v>
      </c>
      <c r="D265" s="265" t="s">
        <v>836</v>
      </c>
      <c r="E265" s="17" t="s">
        <v>1</v>
      </c>
      <c r="F265" s="266">
        <v>0</v>
      </c>
      <c r="G265" s="34"/>
      <c r="H265" s="39"/>
    </row>
    <row r="266" spans="1:8" s="2" customFormat="1" ht="16.899999999999999" customHeight="1">
      <c r="A266" s="34"/>
      <c r="B266" s="39"/>
      <c r="C266" s="265" t="s">
        <v>1</v>
      </c>
      <c r="D266" s="265" t="s">
        <v>843</v>
      </c>
      <c r="E266" s="17" t="s">
        <v>1</v>
      </c>
      <c r="F266" s="266">
        <v>4</v>
      </c>
      <c r="G266" s="34"/>
      <c r="H266" s="39"/>
    </row>
    <row r="267" spans="1:8" s="2" customFormat="1" ht="16.899999999999999" customHeight="1">
      <c r="A267" s="34"/>
      <c r="B267" s="39"/>
      <c r="C267" s="265" t="s">
        <v>1</v>
      </c>
      <c r="D267" s="265" t="s">
        <v>844</v>
      </c>
      <c r="E267" s="17" t="s">
        <v>1</v>
      </c>
      <c r="F267" s="266">
        <v>0</v>
      </c>
      <c r="G267" s="34"/>
      <c r="H267" s="39"/>
    </row>
    <row r="268" spans="1:8" s="2" customFormat="1" ht="16.899999999999999" customHeight="1">
      <c r="A268" s="34"/>
      <c r="B268" s="39"/>
      <c r="C268" s="265" t="s">
        <v>1</v>
      </c>
      <c r="D268" s="265" t="s">
        <v>845</v>
      </c>
      <c r="E268" s="17" t="s">
        <v>1</v>
      </c>
      <c r="F268" s="266">
        <v>10</v>
      </c>
      <c r="G268" s="34"/>
      <c r="H268" s="39"/>
    </row>
    <row r="269" spans="1:8" s="2" customFormat="1" ht="16.899999999999999" customHeight="1">
      <c r="A269" s="34"/>
      <c r="B269" s="39"/>
      <c r="C269" s="265" t="s">
        <v>748</v>
      </c>
      <c r="D269" s="265" t="s">
        <v>319</v>
      </c>
      <c r="E269" s="17" t="s">
        <v>1</v>
      </c>
      <c r="F269" s="266">
        <v>14</v>
      </c>
      <c r="G269" s="34"/>
      <c r="H269" s="39"/>
    </row>
    <row r="270" spans="1:8" s="2" customFormat="1" ht="16.899999999999999" customHeight="1">
      <c r="A270" s="34"/>
      <c r="B270" s="39"/>
      <c r="C270" s="267" t="s">
        <v>1187</v>
      </c>
      <c r="D270" s="34"/>
      <c r="E270" s="34"/>
      <c r="F270" s="34"/>
      <c r="G270" s="34"/>
      <c r="H270" s="39"/>
    </row>
    <row r="271" spans="1:8" s="2" customFormat="1" ht="22.5">
      <c r="A271" s="34"/>
      <c r="B271" s="39"/>
      <c r="C271" s="265" t="s">
        <v>840</v>
      </c>
      <c r="D271" s="265" t="s">
        <v>841</v>
      </c>
      <c r="E271" s="17" t="s">
        <v>99</v>
      </c>
      <c r="F271" s="266">
        <v>14</v>
      </c>
      <c r="G271" s="34"/>
      <c r="H271" s="39"/>
    </row>
    <row r="272" spans="1:8" s="2" customFormat="1" ht="16.899999999999999" customHeight="1">
      <c r="A272" s="34"/>
      <c r="B272" s="39"/>
      <c r="C272" s="265" t="s">
        <v>810</v>
      </c>
      <c r="D272" s="265" t="s">
        <v>811</v>
      </c>
      <c r="E272" s="17" t="s">
        <v>243</v>
      </c>
      <c r="F272" s="266">
        <v>6.6150000000000002</v>
      </c>
      <c r="G272" s="34"/>
      <c r="H272" s="39"/>
    </row>
    <row r="273" spans="1:8" s="2" customFormat="1" ht="16.899999999999999" customHeight="1">
      <c r="A273" s="34"/>
      <c r="B273" s="39"/>
      <c r="C273" s="265" t="s">
        <v>833</v>
      </c>
      <c r="D273" s="265" t="s">
        <v>834</v>
      </c>
      <c r="E273" s="17" t="s">
        <v>99</v>
      </c>
      <c r="F273" s="266">
        <v>14</v>
      </c>
      <c r="G273" s="34"/>
      <c r="H273" s="39"/>
    </row>
    <row r="274" spans="1:8" s="2" customFormat="1" ht="16.899999999999999" customHeight="1">
      <c r="A274" s="34"/>
      <c r="B274" s="39"/>
      <c r="C274" s="265" t="s">
        <v>515</v>
      </c>
      <c r="D274" s="265" t="s">
        <v>516</v>
      </c>
      <c r="E274" s="17" t="s">
        <v>243</v>
      </c>
      <c r="F274" s="266">
        <v>2.2050000000000001</v>
      </c>
      <c r="G274" s="34"/>
      <c r="H274" s="39"/>
    </row>
    <row r="275" spans="1:8" s="2" customFormat="1" ht="16.899999999999999" customHeight="1">
      <c r="A275" s="34"/>
      <c r="B275" s="39"/>
      <c r="C275" s="265" t="s">
        <v>859</v>
      </c>
      <c r="D275" s="265" t="s">
        <v>860</v>
      </c>
      <c r="E275" s="17" t="s">
        <v>99</v>
      </c>
      <c r="F275" s="266">
        <v>14</v>
      </c>
      <c r="G275" s="34"/>
      <c r="H275" s="39"/>
    </row>
    <row r="276" spans="1:8" s="2" customFormat="1" ht="16.899999999999999" customHeight="1">
      <c r="A276" s="34"/>
      <c r="B276" s="39"/>
      <c r="C276" s="265" t="s">
        <v>850</v>
      </c>
      <c r="D276" s="265" t="s">
        <v>851</v>
      </c>
      <c r="E276" s="17" t="s">
        <v>163</v>
      </c>
      <c r="F276" s="266">
        <v>14.7</v>
      </c>
      <c r="G276" s="34"/>
      <c r="H276" s="39"/>
    </row>
    <row r="277" spans="1:8" s="2" customFormat="1" ht="16.899999999999999" customHeight="1">
      <c r="A277" s="34"/>
      <c r="B277" s="39"/>
      <c r="C277" s="261" t="s">
        <v>258</v>
      </c>
      <c r="D277" s="262" t="s">
        <v>749</v>
      </c>
      <c r="E277" s="263" t="s">
        <v>243</v>
      </c>
      <c r="F277" s="264">
        <v>7.14</v>
      </c>
      <c r="G277" s="34"/>
      <c r="H277" s="39"/>
    </row>
    <row r="278" spans="1:8" s="2" customFormat="1" ht="16.899999999999999" customHeight="1">
      <c r="A278" s="34"/>
      <c r="B278" s="39"/>
      <c r="C278" s="265" t="s">
        <v>1</v>
      </c>
      <c r="D278" s="265" t="s">
        <v>768</v>
      </c>
      <c r="E278" s="17" t="s">
        <v>1</v>
      </c>
      <c r="F278" s="266">
        <v>0</v>
      </c>
      <c r="G278" s="34"/>
      <c r="H278" s="39"/>
    </row>
    <row r="279" spans="1:8" s="2" customFormat="1" ht="16.899999999999999" customHeight="1">
      <c r="A279" s="34"/>
      <c r="B279" s="39"/>
      <c r="C279" s="265" t="s">
        <v>258</v>
      </c>
      <c r="D279" s="265" t="s">
        <v>769</v>
      </c>
      <c r="E279" s="17" t="s">
        <v>1</v>
      </c>
      <c r="F279" s="266">
        <v>7.14</v>
      </c>
      <c r="G279" s="34"/>
      <c r="H279" s="39"/>
    </row>
    <row r="280" spans="1:8" s="2" customFormat="1" ht="16.899999999999999" customHeight="1">
      <c r="A280" s="34"/>
      <c r="B280" s="39"/>
      <c r="C280" s="267" t="s">
        <v>1187</v>
      </c>
      <c r="D280" s="34"/>
      <c r="E280" s="34"/>
      <c r="F280" s="34"/>
      <c r="G280" s="34"/>
      <c r="H280" s="39"/>
    </row>
    <row r="281" spans="1:8" s="2" customFormat="1" ht="16.899999999999999" customHeight="1">
      <c r="A281" s="34"/>
      <c r="B281" s="39"/>
      <c r="C281" s="265" t="s">
        <v>765</v>
      </c>
      <c r="D281" s="265" t="s">
        <v>766</v>
      </c>
      <c r="E281" s="17" t="s">
        <v>243</v>
      </c>
      <c r="F281" s="266">
        <v>7.14</v>
      </c>
      <c r="G281" s="34"/>
      <c r="H281" s="39"/>
    </row>
    <row r="282" spans="1:8" s="2" customFormat="1" ht="16.899999999999999" customHeight="1">
      <c r="A282" s="34"/>
      <c r="B282" s="39"/>
      <c r="C282" s="265" t="s">
        <v>770</v>
      </c>
      <c r="D282" s="265" t="s">
        <v>771</v>
      </c>
      <c r="E282" s="17" t="s">
        <v>243</v>
      </c>
      <c r="F282" s="266">
        <v>7.14</v>
      </c>
      <c r="G282" s="34"/>
      <c r="H282" s="39"/>
    </row>
    <row r="283" spans="1:8" s="2" customFormat="1" ht="16.899999999999999" customHeight="1">
      <c r="A283" s="34"/>
      <c r="B283" s="39"/>
      <c r="C283" s="265" t="s">
        <v>785</v>
      </c>
      <c r="D283" s="265" t="s">
        <v>786</v>
      </c>
      <c r="E283" s="17" t="s">
        <v>243</v>
      </c>
      <c r="F283" s="266">
        <v>51.14</v>
      </c>
      <c r="G283" s="34"/>
      <c r="H283" s="39"/>
    </row>
    <row r="284" spans="1:8" s="2" customFormat="1" ht="16.899999999999999" customHeight="1">
      <c r="A284" s="34"/>
      <c r="B284" s="39"/>
      <c r="C284" s="265" t="s">
        <v>372</v>
      </c>
      <c r="D284" s="265" t="s">
        <v>373</v>
      </c>
      <c r="E284" s="17" t="s">
        <v>243</v>
      </c>
      <c r="F284" s="266">
        <v>51.14</v>
      </c>
      <c r="G284" s="34"/>
      <c r="H284" s="39"/>
    </row>
    <row r="285" spans="1:8" s="2" customFormat="1" ht="22.5">
      <c r="A285" s="34"/>
      <c r="B285" s="39"/>
      <c r="C285" s="265" t="s">
        <v>376</v>
      </c>
      <c r="D285" s="265" t="s">
        <v>377</v>
      </c>
      <c r="E285" s="17" t="s">
        <v>243</v>
      </c>
      <c r="F285" s="266">
        <v>767.1</v>
      </c>
      <c r="G285" s="34"/>
      <c r="H285" s="39"/>
    </row>
    <row r="286" spans="1:8" s="2" customFormat="1" ht="16.899999999999999" customHeight="1">
      <c r="A286" s="34"/>
      <c r="B286" s="39"/>
      <c r="C286" s="265" t="s">
        <v>380</v>
      </c>
      <c r="D286" s="265" t="s">
        <v>381</v>
      </c>
      <c r="E286" s="17" t="s">
        <v>243</v>
      </c>
      <c r="F286" s="266">
        <v>51.14</v>
      </c>
      <c r="G286" s="34"/>
      <c r="H286" s="39"/>
    </row>
    <row r="287" spans="1:8" s="2" customFormat="1" ht="16.899999999999999" customHeight="1">
      <c r="A287" s="34"/>
      <c r="B287" s="39"/>
      <c r="C287" s="265" t="s">
        <v>384</v>
      </c>
      <c r="D287" s="265" t="s">
        <v>385</v>
      </c>
      <c r="E287" s="17" t="s">
        <v>243</v>
      </c>
      <c r="F287" s="266">
        <v>51.14</v>
      </c>
      <c r="G287" s="34"/>
      <c r="H287" s="39"/>
    </row>
    <row r="288" spans="1:8" s="2" customFormat="1" ht="16.899999999999999" customHeight="1">
      <c r="A288" s="34"/>
      <c r="B288" s="39"/>
      <c r="C288" s="265" t="s">
        <v>388</v>
      </c>
      <c r="D288" s="265" t="s">
        <v>389</v>
      </c>
      <c r="E288" s="17" t="s">
        <v>390</v>
      </c>
      <c r="F288" s="266">
        <v>86.938000000000002</v>
      </c>
      <c r="G288" s="34"/>
      <c r="H288" s="39"/>
    </row>
    <row r="289" spans="1:8" s="2" customFormat="1" ht="16.899999999999999" customHeight="1">
      <c r="A289" s="34"/>
      <c r="B289" s="39"/>
      <c r="C289" s="265" t="s">
        <v>394</v>
      </c>
      <c r="D289" s="265" t="s">
        <v>395</v>
      </c>
      <c r="E289" s="17" t="s">
        <v>243</v>
      </c>
      <c r="F289" s="266">
        <v>42.32</v>
      </c>
      <c r="G289" s="34"/>
      <c r="H289" s="39"/>
    </row>
    <row r="290" spans="1:8" s="2" customFormat="1" ht="16.899999999999999" customHeight="1">
      <c r="A290" s="34"/>
      <c r="B290" s="39"/>
      <c r="C290" s="261" t="s">
        <v>751</v>
      </c>
      <c r="D290" s="262" t="s">
        <v>751</v>
      </c>
      <c r="E290" s="263" t="s">
        <v>231</v>
      </c>
      <c r="F290" s="264">
        <v>111.128</v>
      </c>
      <c r="G290" s="34"/>
      <c r="H290" s="39"/>
    </row>
    <row r="291" spans="1:8" s="2" customFormat="1" ht="16.899999999999999" customHeight="1">
      <c r="A291" s="34"/>
      <c r="B291" s="39"/>
      <c r="C291" s="265" t="s">
        <v>1</v>
      </c>
      <c r="D291" s="265" t="s">
        <v>760</v>
      </c>
      <c r="E291" s="17" t="s">
        <v>1</v>
      </c>
      <c r="F291" s="266">
        <v>0</v>
      </c>
      <c r="G291" s="34"/>
      <c r="H291" s="39"/>
    </row>
    <row r="292" spans="1:8" s="2" customFormat="1" ht="16.899999999999999" customHeight="1">
      <c r="A292" s="34"/>
      <c r="B292" s="39"/>
      <c r="C292" s="265" t="s">
        <v>1</v>
      </c>
      <c r="D292" s="265" t="s">
        <v>830</v>
      </c>
      <c r="E292" s="17" t="s">
        <v>1</v>
      </c>
      <c r="F292" s="266">
        <v>107.36</v>
      </c>
      <c r="G292" s="34"/>
      <c r="H292" s="39"/>
    </row>
    <row r="293" spans="1:8" s="2" customFormat="1" ht="16.899999999999999" customHeight="1">
      <c r="A293" s="34"/>
      <c r="B293" s="39"/>
      <c r="C293" s="265" t="s">
        <v>1</v>
      </c>
      <c r="D293" s="265" t="s">
        <v>831</v>
      </c>
      <c r="E293" s="17" t="s">
        <v>1</v>
      </c>
      <c r="F293" s="266">
        <v>3.7679999999999998</v>
      </c>
      <c r="G293" s="34"/>
      <c r="H293" s="39"/>
    </row>
    <row r="294" spans="1:8" s="2" customFormat="1" ht="16.899999999999999" customHeight="1">
      <c r="A294" s="34"/>
      <c r="B294" s="39"/>
      <c r="C294" s="265" t="s">
        <v>751</v>
      </c>
      <c r="D294" s="265" t="s">
        <v>319</v>
      </c>
      <c r="E294" s="17" t="s">
        <v>1</v>
      </c>
      <c r="F294" s="266">
        <v>111.128</v>
      </c>
      <c r="G294" s="34"/>
      <c r="H294" s="39"/>
    </row>
    <row r="295" spans="1:8" s="2" customFormat="1" ht="16.899999999999999" customHeight="1">
      <c r="A295" s="34"/>
      <c r="B295" s="39"/>
      <c r="C295" s="267" t="s">
        <v>1187</v>
      </c>
      <c r="D295" s="34"/>
      <c r="E295" s="34"/>
      <c r="F295" s="34"/>
      <c r="G295" s="34"/>
      <c r="H295" s="39"/>
    </row>
    <row r="296" spans="1:8" s="2" customFormat="1" ht="16.899999999999999" customHeight="1">
      <c r="A296" s="34"/>
      <c r="B296" s="39"/>
      <c r="C296" s="265" t="s">
        <v>827</v>
      </c>
      <c r="D296" s="265" t="s">
        <v>828</v>
      </c>
      <c r="E296" s="17" t="s">
        <v>231</v>
      </c>
      <c r="F296" s="266">
        <v>111.128</v>
      </c>
      <c r="G296" s="34"/>
      <c r="H296" s="39"/>
    </row>
    <row r="297" spans="1:8" s="2" customFormat="1" ht="16.899999999999999" customHeight="1">
      <c r="A297" s="34"/>
      <c r="B297" s="39"/>
      <c r="C297" s="265" t="s">
        <v>509</v>
      </c>
      <c r="D297" s="265" t="s">
        <v>510</v>
      </c>
      <c r="E297" s="17" t="s">
        <v>231</v>
      </c>
      <c r="F297" s="266">
        <v>166.69200000000001</v>
      </c>
      <c r="G297" s="34"/>
      <c r="H297" s="39"/>
    </row>
    <row r="298" spans="1:8" s="2" customFormat="1" ht="16.899999999999999" customHeight="1">
      <c r="A298" s="34"/>
      <c r="B298" s="39"/>
      <c r="C298" s="261" t="s">
        <v>753</v>
      </c>
      <c r="D298" s="262" t="s">
        <v>753</v>
      </c>
      <c r="E298" s="263" t="s">
        <v>243</v>
      </c>
      <c r="F298" s="264">
        <v>42.32</v>
      </c>
      <c r="G298" s="34"/>
      <c r="H298" s="39"/>
    </row>
    <row r="299" spans="1:8" s="2" customFormat="1" ht="16.899999999999999" customHeight="1">
      <c r="A299" s="34"/>
      <c r="B299" s="39"/>
      <c r="C299" s="265" t="s">
        <v>1</v>
      </c>
      <c r="D299" s="265" t="s">
        <v>737</v>
      </c>
      <c r="E299" s="17" t="s">
        <v>1</v>
      </c>
      <c r="F299" s="266">
        <v>44</v>
      </c>
      <c r="G299" s="34"/>
      <c r="H299" s="39"/>
    </row>
    <row r="300" spans="1:8" s="2" customFormat="1" ht="16.899999999999999" customHeight="1">
      <c r="A300" s="34"/>
      <c r="B300" s="39"/>
      <c r="C300" s="265" t="s">
        <v>1</v>
      </c>
      <c r="D300" s="265" t="s">
        <v>809</v>
      </c>
      <c r="E300" s="17" t="s">
        <v>1</v>
      </c>
      <c r="F300" s="266">
        <v>-1.68</v>
      </c>
      <c r="G300" s="34"/>
      <c r="H300" s="39"/>
    </row>
    <row r="301" spans="1:8" s="2" customFormat="1" ht="16.899999999999999" customHeight="1">
      <c r="A301" s="34"/>
      <c r="B301" s="39"/>
      <c r="C301" s="265" t="s">
        <v>753</v>
      </c>
      <c r="D301" s="265" t="s">
        <v>319</v>
      </c>
      <c r="E301" s="17" t="s">
        <v>1</v>
      </c>
      <c r="F301" s="266">
        <v>42.32</v>
      </c>
      <c r="G301" s="34"/>
      <c r="H301" s="39"/>
    </row>
    <row r="302" spans="1:8" s="2" customFormat="1" ht="16.899999999999999" customHeight="1">
      <c r="A302" s="34"/>
      <c r="B302" s="39"/>
      <c r="C302" s="267" t="s">
        <v>1187</v>
      </c>
      <c r="D302" s="34"/>
      <c r="E302" s="34"/>
      <c r="F302" s="34"/>
      <c r="G302" s="34"/>
      <c r="H302" s="39"/>
    </row>
    <row r="303" spans="1:8" s="2" customFormat="1" ht="16.899999999999999" customHeight="1">
      <c r="A303" s="34"/>
      <c r="B303" s="39"/>
      <c r="C303" s="265" t="s">
        <v>394</v>
      </c>
      <c r="D303" s="265" t="s">
        <v>395</v>
      </c>
      <c r="E303" s="17" t="s">
        <v>243</v>
      </c>
      <c r="F303" s="266">
        <v>42.32</v>
      </c>
      <c r="G303" s="34"/>
      <c r="H303" s="39"/>
    </row>
    <row r="304" spans="1:8" s="2" customFormat="1" ht="16.899999999999999" customHeight="1">
      <c r="A304" s="34"/>
      <c r="B304" s="39"/>
      <c r="C304" s="265" t="s">
        <v>399</v>
      </c>
      <c r="D304" s="265" t="s">
        <v>400</v>
      </c>
      <c r="E304" s="17" t="s">
        <v>390</v>
      </c>
      <c r="F304" s="266">
        <v>0.81599999999999995</v>
      </c>
      <c r="G304" s="34"/>
      <c r="H304" s="39"/>
    </row>
    <row r="305" spans="1:8" s="2" customFormat="1" ht="26.45" customHeight="1">
      <c r="A305" s="34"/>
      <c r="B305" s="39"/>
      <c r="C305" s="260" t="s">
        <v>1190</v>
      </c>
      <c r="D305" s="260" t="s">
        <v>93</v>
      </c>
      <c r="E305" s="34"/>
      <c r="F305" s="34"/>
      <c r="G305" s="34"/>
      <c r="H305" s="39"/>
    </row>
    <row r="306" spans="1:8" s="2" customFormat="1" ht="16.899999999999999" customHeight="1">
      <c r="A306" s="34"/>
      <c r="B306" s="39"/>
      <c r="C306" s="261" t="s">
        <v>866</v>
      </c>
      <c r="D306" s="262" t="s">
        <v>866</v>
      </c>
      <c r="E306" s="263" t="s">
        <v>99</v>
      </c>
      <c r="F306" s="264">
        <v>42.5</v>
      </c>
      <c r="G306" s="34"/>
      <c r="H306" s="39"/>
    </row>
    <row r="307" spans="1:8" s="2" customFormat="1" ht="16.899999999999999" customHeight="1">
      <c r="A307" s="34"/>
      <c r="B307" s="39"/>
      <c r="C307" s="265" t="s">
        <v>1</v>
      </c>
      <c r="D307" s="265" t="s">
        <v>903</v>
      </c>
      <c r="E307" s="17" t="s">
        <v>1</v>
      </c>
      <c r="F307" s="266">
        <v>0</v>
      </c>
      <c r="G307" s="34"/>
      <c r="H307" s="39"/>
    </row>
    <row r="308" spans="1:8" s="2" customFormat="1" ht="16.899999999999999" customHeight="1">
      <c r="A308" s="34"/>
      <c r="B308" s="39"/>
      <c r="C308" s="265" t="s">
        <v>866</v>
      </c>
      <c r="D308" s="265" t="s">
        <v>1028</v>
      </c>
      <c r="E308" s="17" t="s">
        <v>1</v>
      </c>
      <c r="F308" s="266">
        <v>42.5</v>
      </c>
      <c r="G308" s="34"/>
      <c r="H308" s="39"/>
    </row>
    <row r="309" spans="1:8" s="2" customFormat="1" ht="16.899999999999999" customHeight="1">
      <c r="A309" s="34"/>
      <c r="B309" s="39"/>
      <c r="C309" s="267" t="s">
        <v>1187</v>
      </c>
      <c r="D309" s="34"/>
      <c r="E309" s="34"/>
      <c r="F309" s="34"/>
      <c r="G309" s="34"/>
      <c r="H309" s="39"/>
    </row>
    <row r="310" spans="1:8" s="2" customFormat="1" ht="16.899999999999999" customHeight="1">
      <c r="A310" s="34"/>
      <c r="B310" s="39"/>
      <c r="C310" s="265" t="s">
        <v>1025</v>
      </c>
      <c r="D310" s="265" t="s">
        <v>1026</v>
      </c>
      <c r="E310" s="17" t="s">
        <v>99</v>
      </c>
      <c r="F310" s="266">
        <v>42.5</v>
      </c>
      <c r="G310" s="34"/>
      <c r="H310" s="39"/>
    </row>
    <row r="311" spans="1:8" s="2" customFormat="1" ht="16.899999999999999" customHeight="1">
      <c r="A311" s="34"/>
      <c r="B311" s="39"/>
      <c r="C311" s="265" t="s">
        <v>1055</v>
      </c>
      <c r="D311" s="265" t="s">
        <v>1056</v>
      </c>
      <c r="E311" s="17" t="s">
        <v>99</v>
      </c>
      <c r="F311" s="266">
        <v>44.7</v>
      </c>
      <c r="G311" s="34"/>
      <c r="H311" s="39"/>
    </row>
    <row r="312" spans="1:8" s="2" customFormat="1" ht="16.899999999999999" customHeight="1">
      <c r="A312" s="34"/>
      <c r="B312" s="39"/>
      <c r="C312" s="265" t="s">
        <v>1070</v>
      </c>
      <c r="D312" s="265" t="s">
        <v>1071</v>
      </c>
      <c r="E312" s="17" t="s">
        <v>99</v>
      </c>
      <c r="F312" s="266">
        <v>46.7</v>
      </c>
      <c r="G312" s="34"/>
      <c r="H312" s="39"/>
    </row>
    <row r="313" spans="1:8" s="2" customFormat="1" ht="16.899999999999999" customHeight="1">
      <c r="A313" s="34"/>
      <c r="B313" s="39"/>
      <c r="C313" s="265" t="s">
        <v>896</v>
      </c>
      <c r="D313" s="265" t="s">
        <v>897</v>
      </c>
      <c r="E313" s="17" t="s">
        <v>99</v>
      </c>
      <c r="F313" s="266">
        <v>101.9</v>
      </c>
      <c r="G313" s="34"/>
      <c r="H313" s="39"/>
    </row>
    <row r="314" spans="1:8" s="2" customFormat="1" ht="16.899999999999999" customHeight="1">
      <c r="A314" s="34"/>
      <c r="B314" s="39"/>
      <c r="C314" s="265" t="s">
        <v>1029</v>
      </c>
      <c r="D314" s="265" t="s">
        <v>1030</v>
      </c>
      <c r="E314" s="17" t="s">
        <v>99</v>
      </c>
      <c r="F314" s="266">
        <v>44.625</v>
      </c>
      <c r="G314" s="34"/>
      <c r="H314" s="39"/>
    </row>
    <row r="315" spans="1:8" s="2" customFormat="1" ht="16.899999999999999" customHeight="1">
      <c r="A315" s="34"/>
      <c r="B315" s="39"/>
      <c r="C315" s="261" t="s">
        <v>868</v>
      </c>
      <c r="D315" s="262" t="s">
        <v>868</v>
      </c>
      <c r="E315" s="263" t="s">
        <v>99</v>
      </c>
      <c r="F315" s="264">
        <v>24</v>
      </c>
      <c r="G315" s="34"/>
      <c r="H315" s="39"/>
    </row>
    <row r="316" spans="1:8" s="2" customFormat="1" ht="16.899999999999999" customHeight="1">
      <c r="A316" s="34"/>
      <c r="B316" s="39"/>
      <c r="C316" s="265" t="s">
        <v>1</v>
      </c>
      <c r="D316" s="265" t="s">
        <v>1081</v>
      </c>
      <c r="E316" s="17" t="s">
        <v>1</v>
      </c>
      <c r="F316" s="266">
        <v>0</v>
      </c>
      <c r="G316" s="34"/>
      <c r="H316" s="39"/>
    </row>
    <row r="317" spans="1:8" s="2" customFormat="1" ht="16.899999999999999" customHeight="1">
      <c r="A317" s="34"/>
      <c r="B317" s="39"/>
      <c r="C317" s="265" t="s">
        <v>1</v>
      </c>
      <c r="D317" s="265" t="s">
        <v>1082</v>
      </c>
      <c r="E317" s="17" t="s">
        <v>1</v>
      </c>
      <c r="F317" s="266">
        <v>24</v>
      </c>
      <c r="G317" s="34"/>
      <c r="H317" s="39"/>
    </row>
    <row r="318" spans="1:8" s="2" customFormat="1" ht="16.899999999999999" customHeight="1">
      <c r="A318" s="34"/>
      <c r="B318" s="39"/>
      <c r="C318" s="265" t="s">
        <v>868</v>
      </c>
      <c r="D318" s="265" t="s">
        <v>319</v>
      </c>
      <c r="E318" s="17" t="s">
        <v>1</v>
      </c>
      <c r="F318" s="266">
        <v>24</v>
      </c>
      <c r="G318" s="34"/>
      <c r="H318" s="39"/>
    </row>
    <row r="319" spans="1:8" s="2" customFormat="1" ht="16.899999999999999" customHeight="1">
      <c r="A319" s="34"/>
      <c r="B319" s="39"/>
      <c r="C319" s="267" t="s">
        <v>1187</v>
      </c>
      <c r="D319" s="34"/>
      <c r="E319" s="34"/>
      <c r="F319" s="34"/>
      <c r="G319" s="34"/>
      <c r="H319" s="39"/>
    </row>
    <row r="320" spans="1:8" s="2" customFormat="1" ht="16.899999999999999" customHeight="1">
      <c r="A320" s="34"/>
      <c r="B320" s="39"/>
      <c r="C320" s="265" t="s">
        <v>717</v>
      </c>
      <c r="D320" s="265" t="s">
        <v>718</v>
      </c>
      <c r="E320" s="17" t="s">
        <v>99</v>
      </c>
      <c r="F320" s="266">
        <v>24</v>
      </c>
      <c r="G320" s="34"/>
      <c r="H320" s="39"/>
    </row>
    <row r="321" spans="1:8" s="2" customFormat="1" ht="16.899999999999999" customHeight="1">
      <c r="A321" s="34"/>
      <c r="B321" s="39"/>
      <c r="C321" s="265" t="s">
        <v>722</v>
      </c>
      <c r="D321" s="265" t="s">
        <v>723</v>
      </c>
      <c r="E321" s="17" t="s">
        <v>99</v>
      </c>
      <c r="F321" s="266">
        <v>26.4</v>
      </c>
      <c r="G321" s="34"/>
      <c r="H321" s="39"/>
    </row>
    <row r="322" spans="1:8" s="2" customFormat="1" ht="16.899999999999999" customHeight="1">
      <c r="A322" s="34"/>
      <c r="B322" s="39"/>
      <c r="C322" s="261" t="s">
        <v>869</v>
      </c>
      <c r="D322" s="262" t="s">
        <v>869</v>
      </c>
      <c r="E322" s="263" t="s">
        <v>99</v>
      </c>
      <c r="F322" s="264">
        <v>46.7</v>
      </c>
      <c r="G322" s="34"/>
      <c r="H322" s="39"/>
    </row>
    <row r="323" spans="1:8" s="2" customFormat="1" ht="16.899999999999999" customHeight="1">
      <c r="A323" s="34"/>
      <c r="B323" s="39"/>
      <c r="C323" s="265" t="s">
        <v>1</v>
      </c>
      <c r="D323" s="265" t="s">
        <v>1066</v>
      </c>
      <c r="E323" s="17" t="s">
        <v>1</v>
      </c>
      <c r="F323" s="266">
        <v>0</v>
      </c>
      <c r="G323" s="34"/>
      <c r="H323" s="39"/>
    </row>
    <row r="324" spans="1:8" s="2" customFormat="1" ht="16.899999999999999" customHeight="1">
      <c r="A324" s="34"/>
      <c r="B324" s="39"/>
      <c r="C324" s="265" t="s">
        <v>1</v>
      </c>
      <c r="D324" s="265" t="s">
        <v>1073</v>
      </c>
      <c r="E324" s="17" t="s">
        <v>1</v>
      </c>
      <c r="F324" s="266">
        <v>46.7</v>
      </c>
      <c r="G324" s="34"/>
      <c r="H324" s="39"/>
    </row>
    <row r="325" spans="1:8" s="2" customFormat="1" ht="16.899999999999999" customHeight="1">
      <c r="A325" s="34"/>
      <c r="B325" s="39"/>
      <c r="C325" s="265" t="s">
        <v>869</v>
      </c>
      <c r="D325" s="265" t="s">
        <v>319</v>
      </c>
      <c r="E325" s="17" t="s">
        <v>1</v>
      </c>
      <c r="F325" s="266">
        <v>46.7</v>
      </c>
      <c r="G325" s="34"/>
      <c r="H325" s="39"/>
    </row>
    <row r="326" spans="1:8" s="2" customFormat="1" ht="16.899999999999999" customHeight="1">
      <c r="A326" s="34"/>
      <c r="B326" s="39"/>
      <c r="C326" s="267" t="s">
        <v>1187</v>
      </c>
      <c r="D326" s="34"/>
      <c r="E326" s="34"/>
      <c r="F326" s="34"/>
      <c r="G326" s="34"/>
      <c r="H326" s="39"/>
    </row>
    <row r="327" spans="1:8" s="2" customFormat="1" ht="16.899999999999999" customHeight="1">
      <c r="A327" s="34"/>
      <c r="B327" s="39"/>
      <c r="C327" s="265" t="s">
        <v>1070</v>
      </c>
      <c r="D327" s="265" t="s">
        <v>1071</v>
      </c>
      <c r="E327" s="17" t="s">
        <v>99</v>
      </c>
      <c r="F327" s="266">
        <v>46.7</v>
      </c>
      <c r="G327" s="34"/>
      <c r="H327" s="39"/>
    </row>
    <row r="328" spans="1:8" s="2" customFormat="1" ht="16.899999999999999" customHeight="1">
      <c r="A328" s="34"/>
      <c r="B328" s="39"/>
      <c r="C328" s="265" t="s">
        <v>1076</v>
      </c>
      <c r="D328" s="265" t="s">
        <v>1077</v>
      </c>
      <c r="E328" s="17" t="s">
        <v>99</v>
      </c>
      <c r="F328" s="266">
        <v>49.034999999999997</v>
      </c>
      <c r="G328" s="34"/>
      <c r="H328" s="39"/>
    </row>
    <row r="329" spans="1:8" s="2" customFormat="1" ht="16.899999999999999" customHeight="1">
      <c r="A329" s="34"/>
      <c r="B329" s="39"/>
      <c r="C329" s="261" t="s">
        <v>871</v>
      </c>
      <c r="D329" s="262" t="s">
        <v>871</v>
      </c>
      <c r="E329" s="263" t="s">
        <v>99</v>
      </c>
      <c r="F329" s="264">
        <v>56.7</v>
      </c>
      <c r="G329" s="34"/>
      <c r="H329" s="39"/>
    </row>
    <row r="330" spans="1:8" s="2" customFormat="1" ht="16.899999999999999" customHeight="1">
      <c r="A330" s="34"/>
      <c r="B330" s="39"/>
      <c r="C330" s="265" t="s">
        <v>871</v>
      </c>
      <c r="D330" s="265" t="s">
        <v>931</v>
      </c>
      <c r="E330" s="17" t="s">
        <v>1</v>
      </c>
      <c r="F330" s="266">
        <v>56.7</v>
      </c>
      <c r="G330" s="34"/>
      <c r="H330" s="39"/>
    </row>
    <row r="331" spans="1:8" s="2" customFormat="1" ht="16.899999999999999" customHeight="1">
      <c r="A331" s="34"/>
      <c r="B331" s="39"/>
      <c r="C331" s="267" t="s">
        <v>1187</v>
      </c>
      <c r="D331" s="34"/>
      <c r="E331" s="34"/>
      <c r="F331" s="34"/>
      <c r="G331" s="34"/>
      <c r="H331" s="39"/>
    </row>
    <row r="332" spans="1:8" s="2" customFormat="1" ht="16.899999999999999" customHeight="1">
      <c r="A332" s="34"/>
      <c r="B332" s="39"/>
      <c r="C332" s="265" t="s">
        <v>928</v>
      </c>
      <c r="D332" s="265" t="s">
        <v>929</v>
      </c>
      <c r="E332" s="17" t="s">
        <v>99</v>
      </c>
      <c r="F332" s="266">
        <v>56.7</v>
      </c>
      <c r="G332" s="34"/>
      <c r="H332" s="39"/>
    </row>
    <row r="333" spans="1:8" s="2" customFormat="1" ht="16.899999999999999" customHeight="1">
      <c r="A333" s="34"/>
      <c r="B333" s="39"/>
      <c r="C333" s="265" t="s">
        <v>936</v>
      </c>
      <c r="D333" s="265" t="s">
        <v>937</v>
      </c>
      <c r="E333" s="17" t="s">
        <v>99</v>
      </c>
      <c r="F333" s="266">
        <v>62.37</v>
      </c>
      <c r="G333" s="34"/>
      <c r="H333" s="39"/>
    </row>
    <row r="334" spans="1:8" s="2" customFormat="1" ht="16.899999999999999" customHeight="1">
      <c r="A334" s="34"/>
      <c r="B334" s="39"/>
      <c r="C334" s="261" t="s">
        <v>1191</v>
      </c>
      <c r="D334" s="262" t="s">
        <v>1192</v>
      </c>
      <c r="E334" s="263" t="s">
        <v>99</v>
      </c>
      <c r="F334" s="264">
        <v>40.5</v>
      </c>
      <c r="G334" s="34"/>
      <c r="H334" s="39"/>
    </row>
    <row r="335" spans="1:8" s="2" customFormat="1" ht="16.899999999999999" customHeight="1">
      <c r="A335" s="34"/>
      <c r="B335" s="39"/>
      <c r="C335" s="265" t="s">
        <v>1</v>
      </c>
      <c r="D335" s="265" t="s">
        <v>903</v>
      </c>
      <c r="E335" s="17" t="s">
        <v>1</v>
      </c>
      <c r="F335" s="266">
        <v>0</v>
      </c>
      <c r="G335" s="34"/>
      <c r="H335" s="39"/>
    </row>
    <row r="336" spans="1:8" s="2" customFormat="1" ht="16.899999999999999" customHeight="1">
      <c r="A336" s="34"/>
      <c r="B336" s="39"/>
      <c r="C336" s="265" t="s">
        <v>1</v>
      </c>
      <c r="D336" s="265" t="s">
        <v>1193</v>
      </c>
      <c r="E336" s="17" t="s">
        <v>1</v>
      </c>
      <c r="F336" s="266">
        <v>40.5</v>
      </c>
      <c r="G336" s="34"/>
      <c r="H336" s="39"/>
    </row>
    <row r="337" spans="1:8" s="2" customFormat="1" ht="16.899999999999999" customHeight="1">
      <c r="A337" s="34"/>
      <c r="B337" s="39"/>
      <c r="C337" s="265" t="s">
        <v>1191</v>
      </c>
      <c r="D337" s="265" t="s">
        <v>319</v>
      </c>
      <c r="E337" s="17" t="s">
        <v>1</v>
      </c>
      <c r="F337" s="266">
        <v>40.5</v>
      </c>
      <c r="G337" s="34"/>
      <c r="H337" s="39"/>
    </row>
    <row r="338" spans="1:8" s="2" customFormat="1" ht="16.899999999999999" customHeight="1">
      <c r="A338" s="34"/>
      <c r="B338" s="39"/>
      <c r="C338" s="261" t="s">
        <v>873</v>
      </c>
      <c r="D338" s="262" t="s">
        <v>873</v>
      </c>
      <c r="E338" s="263" t="s">
        <v>99</v>
      </c>
      <c r="F338" s="264">
        <v>16.2</v>
      </c>
      <c r="G338" s="34"/>
      <c r="H338" s="39"/>
    </row>
    <row r="339" spans="1:8" s="2" customFormat="1" ht="16.899999999999999" customHeight="1">
      <c r="A339" s="34"/>
      <c r="B339" s="39"/>
      <c r="C339" s="267" t="s">
        <v>1187</v>
      </c>
      <c r="D339" s="34"/>
      <c r="E339" s="34"/>
      <c r="F339" s="34"/>
      <c r="G339" s="34"/>
      <c r="H339" s="39"/>
    </row>
    <row r="340" spans="1:8" s="2" customFormat="1" ht="16.899999999999999" customHeight="1">
      <c r="A340" s="34"/>
      <c r="B340" s="39"/>
      <c r="C340" s="265" t="s">
        <v>1017</v>
      </c>
      <c r="D340" s="265" t="s">
        <v>1018</v>
      </c>
      <c r="E340" s="17" t="s">
        <v>99</v>
      </c>
      <c r="F340" s="266">
        <v>16.2</v>
      </c>
      <c r="G340" s="34"/>
      <c r="H340" s="39"/>
    </row>
    <row r="341" spans="1:8" s="2" customFormat="1" ht="16.899999999999999" customHeight="1">
      <c r="A341" s="34"/>
      <c r="B341" s="39"/>
      <c r="C341" s="265" t="s">
        <v>1013</v>
      </c>
      <c r="D341" s="265" t="s">
        <v>1014</v>
      </c>
      <c r="E341" s="17" t="s">
        <v>99</v>
      </c>
      <c r="F341" s="266">
        <v>32.4</v>
      </c>
      <c r="G341" s="34"/>
      <c r="H341" s="39"/>
    </row>
    <row r="342" spans="1:8" s="2" customFormat="1" ht="16.899999999999999" customHeight="1">
      <c r="A342" s="34"/>
      <c r="B342" s="39"/>
      <c r="C342" s="265" t="s">
        <v>1055</v>
      </c>
      <c r="D342" s="265" t="s">
        <v>1056</v>
      </c>
      <c r="E342" s="17" t="s">
        <v>99</v>
      </c>
      <c r="F342" s="266">
        <v>44.7</v>
      </c>
      <c r="G342" s="34"/>
      <c r="H342" s="39"/>
    </row>
    <row r="343" spans="1:8" s="2" customFormat="1" ht="16.899999999999999" customHeight="1">
      <c r="A343" s="34"/>
      <c r="B343" s="39"/>
      <c r="C343" s="265" t="s">
        <v>1070</v>
      </c>
      <c r="D343" s="265" t="s">
        <v>1071</v>
      </c>
      <c r="E343" s="17" t="s">
        <v>99</v>
      </c>
      <c r="F343" s="266">
        <v>46.7</v>
      </c>
      <c r="G343" s="34"/>
      <c r="H343" s="39"/>
    </row>
    <row r="344" spans="1:8" s="2" customFormat="1" ht="16.899999999999999" customHeight="1">
      <c r="A344" s="34"/>
      <c r="B344" s="39"/>
      <c r="C344" s="265" t="s">
        <v>896</v>
      </c>
      <c r="D344" s="265" t="s">
        <v>897</v>
      </c>
      <c r="E344" s="17" t="s">
        <v>99</v>
      </c>
      <c r="F344" s="266">
        <v>101.9</v>
      </c>
      <c r="G344" s="34"/>
      <c r="H344" s="39"/>
    </row>
    <row r="345" spans="1:8" s="2" customFormat="1" ht="16.899999999999999" customHeight="1">
      <c r="A345" s="34"/>
      <c r="B345" s="39"/>
      <c r="C345" s="261" t="s">
        <v>875</v>
      </c>
      <c r="D345" s="262" t="s">
        <v>875</v>
      </c>
      <c r="E345" s="263" t="s">
        <v>99</v>
      </c>
      <c r="F345" s="264">
        <v>16.2</v>
      </c>
      <c r="G345" s="34"/>
      <c r="H345" s="39"/>
    </row>
    <row r="346" spans="1:8" s="2" customFormat="1" ht="16.899999999999999" customHeight="1">
      <c r="A346" s="34"/>
      <c r="B346" s="39"/>
      <c r="C346" s="265" t="s">
        <v>1</v>
      </c>
      <c r="D346" s="265" t="s">
        <v>726</v>
      </c>
      <c r="E346" s="17" t="s">
        <v>1</v>
      </c>
      <c r="F346" s="266">
        <v>0</v>
      </c>
      <c r="G346" s="34"/>
      <c r="H346" s="39"/>
    </row>
    <row r="347" spans="1:8" s="2" customFormat="1" ht="16.899999999999999" customHeight="1">
      <c r="A347" s="34"/>
      <c r="B347" s="39"/>
      <c r="C347" s="265" t="s">
        <v>875</v>
      </c>
      <c r="D347" s="265" t="s">
        <v>1020</v>
      </c>
      <c r="E347" s="17" t="s">
        <v>1</v>
      </c>
      <c r="F347" s="266">
        <v>16.2</v>
      </c>
      <c r="G347" s="34"/>
      <c r="H347" s="39"/>
    </row>
    <row r="348" spans="1:8" s="2" customFormat="1" ht="16.899999999999999" customHeight="1">
      <c r="A348" s="34"/>
      <c r="B348" s="39"/>
      <c r="C348" s="267" t="s">
        <v>1187</v>
      </c>
      <c r="D348" s="34"/>
      <c r="E348" s="34"/>
      <c r="F348" s="34"/>
      <c r="G348" s="34"/>
      <c r="H348" s="39"/>
    </row>
    <row r="349" spans="1:8" s="2" customFormat="1" ht="16.899999999999999" customHeight="1">
      <c r="A349" s="34"/>
      <c r="B349" s="39"/>
      <c r="C349" s="265" t="s">
        <v>1022</v>
      </c>
      <c r="D349" s="265" t="s">
        <v>1023</v>
      </c>
      <c r="E349" s="17" t="s">
        <v>99</v>
      </c>
      <c r="F349" s="266">
        <v>16.2</v>
      </c>
      <c r="G349" s="34"/>
      <c r="H349" s="39"/>
    </row>
    <row r="350" spans="1:8" s="2" customFormat="1" ht="16.899999999999999" customHeight="1">
      <c r="A350" s="34"/>
      <c r="B350" s="39"/>
      <c r="C350" s="265" t="s">
        <v>1013</v>
      </c>
      <c r="D350" s="265" t="s">
        <v>1014</v>
      </c>
      <c r="E350" s="17" t="s">
        <v>99</v>
      </c>
      <c r="F350" s="266">
        <v>32.4</v>
      </c>
      <c r="G350" s="34"/>
      <c r="H350" s="39"/>
    </row>
    <row r="351" spans="1:8" s="2" customFormat="1" ht="16.899999999999999" customHeight="1">
      <c r="A351" s="34"/>
      <c r="B351" s="39"/>
      <c r="C351" s="265" t="s">
        <v>896</v>
      </c>
      <c r="D351" s="265" t="s">
        <v>897</v>
      </c>
      <c r="E351" s="17" t="s">
        <v>99</v>
      </c>
      <c r="F351" s="266">
        <v>101.9</v>
      </c>
      <c r="G351" s="34"/>
      <c r="H351" s="39"/>
    </row>
    <row r="352" spans="1:8" s="2" customFormat="1" ht="16.899999999999999" customHeight="1">
      <c r="A352" s="34"/>
      <c r="B352" s="39"/>
      <c r="C352" s="261" t="s">
        <v>242</v>
      </c>
      <c r="D352" s="262" t="s">
        <v>242</v>
      </c>
      <c r="E352" s="263" t="s">
        <v>99</v>
      </c>
      <c r="F352" s="264">
        <v>44.7</v>
      </c>
      <c r="G352" s="34"/>
      <c r="H352" s="39"/>
    </row>
    <row r="353" spans="1:8" s="2" customFormat="1" ht="16.899999999999999" customHeight="1">
      <c r="A353" s="34"/>
      <c r="B353" s="39"/>
      <c r="C353" s="265" t="s">
        <v>1</v>
      </c>
      <c r="D353" s="265" t="s">
        <v>1066</v>
      </c>
      <c r="E353" s="17" t="s">
        <v>1</v>
      </c>
      <c r="F353" s="266">
        <v>0</v>
      </c>
      <c r="G353" s="34"/>
      <c r="H353" s="39"/>
    </row>
    <row r="354" spans="1:8" s="2" customFormat="1" ht="16.899999999999999" customHeight="1">
      <c r="A354" s="34"/>
      <c r="B354" s="39"/>
      <c r="C354" s="265" t="s">
        <v>1</v>
      </c>
      <c r="D354" s="265" t="s">
        <v>879</v>
      </c>
      <c r="E354" s="17" t="s">
        <v>1</v>
      </c>
      <c r="F354" s="266">
        <v>44.7</v>
      </c>
      <c r="G354" s="34"/>
      <c r="H354" s="39"/>
    </row>
    <row r="355" spans="1:8" s="2" customFormat="1" ht="16.899999999999999" customHeight="1">
      <c r="A355" s="34"/>
      <c r="B355" s="39"/>
      <c r="C355" s="265" t="s">
        <v>242</v>
      </c>
      <c r="D355" s="265" t="s">
        <v>319</v>
      </c>
      <c r="E355" s="17" t="s">
        <v>1</v>
      </c>
      <c r="F355" s="266">
        <v>44.7</v>
      </c>
      <c r="G355" s="34"/>
      <c r="H355" s="39"/>
    </row>
    <row r="356" spans="1:8" s="2" customFormat="1" ht="16.899999999999999" customHeight="1">
      <c r="A356" s="34"/>
      <c r="B356" s="39"/>
      <c r="C356" s="267" t="s">
        <v>1187</v>
      </c>
      <c r="D356" s="34"/>
      <c r="E356" s="34"/>
      <c r="F356" s="34"/>
      <c r="G356" s="34"/>
      <c r="H356" s="39"/>
    </row>
    <row r="357" spans="1:8" s="2" customFormat="1" ht="16.899999999999999" customHeight="1">
      <c r="A357" s="34"/>
      <c r="B357" s="39"/>
      <c r="C357" s="265" t="s">
        <v>1063</v>
      </c>
      <c r="D357" s="265" t="s">
        <v>1064</v>
      </c>
      <c r="E357" s="17" t="s">
        <v>99</v>
      </c>
      <c r="F357" s="266">
        <v>44.7</v>
      </c>
      <c r="G357" s="34"/>
      <c r="H357" s="39"/>
    </row>
    <row r="358" spans="1:8" s="2" customFormat="1" ht="16.899999999999999" customHeight="1">
      <c r="A358" s="34"/>
      <c r="B358" s="39"/>
      <c r="C358" s="265" t="s">
        <v>817</v>
      </c>
      <c r="D358" s="265" t="s">
        <v>818</v>
      </c>
      <c r="E358" s="17" t="s">
        <v>390</v>
      </c>
      <c r="F358" s="266">
        <v>6.258</v>
      </c>
      <c r="G358" s="34"/>
      <c r="H358" s="39"/>
    </row>
    <row r="359" spans="1:8" s="2" customFormat="1" ht="16.899999999999999" customHeight="1">
      <c r="A359" s="34"/>
      <c r="B359" s="39"/>
      <c r="C359" s="261" t="s">
        <v>878</v>
      </c>
      <c r="D359" s="262" t="s">
        <v>878</v>
      </c>
      <c r="E359" s="263" t="s">
        <v>99</v>
      </c>
      <c r="F359" s="264">
        <v>12</v>
      </c>
      <c r="G359" s="34"/>
      <c r="H359" s="39"/>
    </row>
    <row r="360" spans="1:8" s="2" customFormat="1" ht="16.899999999999999" customHeight="1">
      <c r="A360" s="34"/>
      <c r="B360" s="39"/>
      <c r="C360" s="265" t="s">
        <v>1</v>
      </c>
      <c r="D360" s="265" t="s">
        <v>889</v>
      </c>
      <c r="E360" s="17" t="s">
        <v>1</v>
      </c>
      <c r="F360" s="266">
        <v>0</v>
      </c>
      <c r="G360" s="34"/>
      <c r="H360" s="39"/>
    </row>
    <row r="361" spans="1:8" s="2" customFormat="1" ht="16.899999999999999" customHeight="1">
      <c r="A361" s="34"/>
      <c r="B361" s="39"/>
      <c r="C361" s="265" t="s">
        <v>878</v>
      </c>
      <c r="D361" s="265" t="s">
        <v>1062</v>
      </c>
      <c r="E361" s="17" t="s">
        <v>1</v>
      </c>
      <c r="F361" s="266">
        <v>12</v>
      </c>
      <c r="G361" s="34"/>
      <c r="H361" s="39"/>
    </row>
    <row r="362" spans="1:8" s="2" customFormat="1" ht="16.899999999999999" customHeight="1">
      <c r="A362" s="34"/>
      <c r="B362" s="39"/>
      <c r="C362" s="267" t="s">
        <v>1187</v>
      </c>
      <c r="D362" s="34"/>
      <c r="E362" s="34"/>
      <c r="F362" s="34"/>
      <c r="G362" s="34"/>
      <c r="H362" s="39"/>
    </row>
    <row r="363" spans="1:8" s="2" customFormat="1" ht="22.5">
      <c r="A363" s="34"/>
      <c r="B363" s="39"/>
      <c r="C363" s="265" t="s">
        <v>1059</v>
      </c>
      <c r="D363" s="265" t="s">
        <v>1060</v>
      </c>
      <c r="E363" s="17" t="s">
        <v>99</v>
      </c>
      <c r="F363" s="266">
        <v>12</v>
      </c>
      <c r="G363" s="34"/>
      <c r="H363" s="39"/>
    </row>
    <row r="364" spans="1:8" s="2" customFormat="1" ht="16.899999999999999" customHeight="1">
      <c r="A364" s="34"/>
      <c r="B364" s="39"/>
      <c r="C364" s="265" t="s">
        <v>928</v>
      </c>
      <c r="D364" s="265" t="s">
        <v>929</v>
      </c>
      <c r="E364" s="17" t="s">
        <v>99</v>
      </c>
      <c r="F364" s="266">
        <v>56.7</v>
      </c>
      <c r="G364" s="34"/>
      <c r="H364" s="39"/>
    </row>
    <row r="365" spans="1:8" s="2" customFormat="1" ht="22.5">
      <c r="A365" s="34"/>
      <c r="B365" s="39"/>
      <c r="C365" s="265" t="s">
        <v>978</v>
      </c>
      <c r="D365" s="265" t="s">
        <v>979</v>
      </c>
      <c r="E365" s="17" t="s">
        <v>99</v>
      </c>
      <c r="F365" s="266">
        <v>56.7</v>
      </c>
      <c r="G365" s="34"/>
      <c r="H365" s="39"/>
    </row>
    <row r="366" spans="1:8" s="2" customFormat="1" ht="16.899999999999999" customHeight="1">
      <c r="A366" s="34"/>
      <c r="B366" s="39"/>
      <c r="C366" s="265" t="s">
        <v>1034</v>
      </c>
      <c r="D366" s="265" t="s">
        <v>1035</v>
      </c>
      <c r="E366" s="17" t="s">
        <v>1036</v>
      </c>
      <c r="F366" s="266">
        <v>5.7000000000000002E-2</v>
      </c>
      <c r="G366" s="34"/>
      <c r="H366" s="39"/>
    </row>
    <row r="367" spans="1:8" s="2" customFormat="1" ht="16.899999999999999" customHeight="1">
      <c r="A367" s="34"/>
      <c r="B367" s="39"/>
      <c r="C367" s="265" t="s">
        <v>1055</v>
      </c>
      <c r="D367" s="265" t="s">
        <v>1056</v>
      </c>
      <c r="E367" s="17" t="s">
        <v>99</v>
      </c>
      <c r="F367" s="266">
        <v>44.7</v>
      </c>
      <c r="G367" s="34"/>
      <c r="H367" s="39"/>
    </row>
    <row r="368" spans="1:8" s="2" customFormat="1" ht="16.899999999999999" customHeight="1">
      <c r="A368" s="34"/>
      <c r="B368" s="39"/>
      <c r="C368" s="265" t="s">
        <v>1070</v>
      </c>
      <c r="D368" s="265" t="s">
        <v>1071</v>
      </c>
      <c r="E368" s="17" t="s">
        <v>99</v>
      </c>
      <c r="F368" s="266">
        <v>46.7</v>
      </c>
      <c r="G368" s="34"/>
      <c r="H368" s="39"/>
    </row>
    <row r="369" spans="1:8" s="2" customFormat="1" ht="16.899999999999999" customHeight="1">
      <c r="A369" s="34"/>
      <c r="B369" s="39"/>
      <c r="C369" s="265" t="s">
        <v>717</v>
      </c>
      <c r="D369" s="265" t="s">
        <v>718</v>
      </c>
      <c r="E369" s="17" t="s">
        <v>99</v>
      </c>
      <c r="F369" s="266">
        <v>24</v>
      </c>
      <c r="G369" s="34"/>
      <c r="H369" s="39"/>
    </row>
    <row r="370" spans="1:8" s="2" customFormat="1" ht="16.899999999999999" customHeight="1">
      <c r="A370" s="34"/>
      <c r="B370" s="39"/>
      <c r="C370" s="265" t="s">
        <v>1088</v>
      </c>
      <c r="D370" s="265" t="s">
        <v>1089</v>
      </c>
      <c r="E370" s="17" t="s">
        <v>99</v>
      </c>
      <c r="F370" s="266">
        <v>12</v>
      </c>
      <c r="G370" s="34"/>
      <c r="H370" s="39"/>
    </row>
    <row r="371" spans="1:8" s="2" customFormat="1" ht="16.899999999999999" customHeight="1">
      <c r="A371" s="34"/>
      <c r="B371" s="39"/>
      <c r="C371" s="265" t="s">
        <v>1091</v>
      </c>
      <c r="D371" s="265" t="s">
        <v>1092</v>
      </c>
      <c r="E371" s="17" t="s">
        <v>231</v>
      </c>
      <c r="F371" s="266">
        <v>56.7</v>
      </c>
      <c r="G371" s="34"/>
      <c r="H371" s="39"/>
    </row>
    <row r="372" spans="1:8" s="2" customFormat="1" ht="16.899999999999999" customHeight="1">
      <c r="A372" s="34"/>
      <c r="B372" s="39"/>
      <c r="C372" s="265" t="s">
        <v>886</v>
      </c>
      <c r="D372" s="265" t="s">
        <v>887</v>
      </c>
      <c r="E372" s="17" t="s">
        <v>243</v>
      </c>
      <c r="F372" s="266">
        <v>1.5</v>
      </c>
      <c r="G372" s="34"/>
      <c r="H372" s="39"/>
    </row>
    <row r="373" spans="1:8" s="2" customFormat="1" ht="16.899999999999999" customHeight="1">
      <c r="A373" s="34"/>
      <c r="B373" s="39"/>
      <c r="C373" s="261" t="s">
        <v>879</v>
      </c>
      <c r="D373" s="262" t="s">
        <v>879</v>
      </c>
      <c r="E373" s="263" t="s">
        <v>99</v>
      </c>
      <c r="F373" s="264">
        <v>44.7</v>
      </c>
      <c r="G373" s="34"/>
      <c r="H373" s="39"/>
    </row>
    <row r="374" spans="1:8" s="2" customFormat="1" ht="16.899999999999999" customHeight="1">
      <c r="A374" s="34"/>
      <c r="B374" s="39"/>
      <c r="C374" s="265" t="s">
        <v>1</v>
      </c>
      <c r="D374" s="265" t="s">
        <v>889</v>
      </c>
      <c r="E374" s="17" t="s">
        <v>1</v>
      </c>
      <c r="F374" s="266">
        <v>0</v>
      </c>
      <c r="G374" s="34"/>
      <c r="H374" s="39"/>
    </row>
    <row r="375" spans="1:8" s="2" customFormat="1" ht="16.899999999999999" customHeight="1">
      <c r="A375" s="34"/>
      <c r="B375" s="39"/>
      <c r="C375" s="265" t="s">
        <v>879</v>
      </c>
      <c r="D375" s="265" t="s">
        <v>1058</v>
      </c>
      <c r="E375" s="17" t="s">
        <v>1</v>
      </c>
      <c r="F375" s="266">
        <v>44.7</v>
      </c>
      <c r="G375" s="34"/>
      <c r="H375" s="39"/>
    </row>
    <row r="376" spans="1:8" s="2" customFormat="1" ht="16.899999999999999" customHeight="1">
      <c r="A376" s="34"/>
      <c r="B376" s="39"/>
      <c r="C376" s="267" t="s">
        <v>1187</v>
      </c>
      <c r="D376" s="34"/>
      <c r="E376" s="34"/>
      <c r="F376" s="34"/>
      <c r="G376" s="34"/>
      <c r="H376" s="39"/>
    </row>
    <row r="377" spans="1:8" s="2" customFormat="1" ht="16.899999999999999" customHeight="1">
      <c r="A377" s="34"/>
      <c r="B377" s="39"/>
      <c r="C377" s="265" t="s">
        <v>1055</v>
      </c>
      <c r="D377" s="265" t="s">
        <v>1056</v>
      </c>
      <c r="E377" s="17" t="s">
        <v>99</v>
      </c>
      <c r="F377" s="266">
        <v>44.7</v>
      </c>
      <c r="G377" s="34"/>
      <c r="H377" s="39"/>
    </row>
    <row r="378" spans="1:8" s="2" customFormat="1" ht="16.899999999999999" customHeight="1">
      <c r="A378" s="34"/>
      <c r="B378" s="39"/>
      <c r="C378" s="265" t="s">
        <v>928</v>
      </c>
      <c r="D378" s="265" t="s">
        <v>929</v>
      </c>
      <c r="E378" s="17" t="s">
        <v>99</v>
      </c>
      <c r="F378" s="266">
        <v>56.7</v>
      </c>
      <c r="G378" s="34"/>
      <c r="H378" s="39"/>
    </row>
    <row r="379" spans="1:8" s="2" customFormat="1" ht="22.5">
      <c r="A379" s="34"/>
      <c r="B379" s="39"/>
      <c r="C379" s="265" t="s">
        <v>978</v>
      </c>
      <c r="D379" s="265" t="s">
        <v>979</v>
      </c>
      <c r="E379" s="17" t="s">
        <v>99</v>
      </c>
      <c r="F379" s="266">
        <v>56.7</v>
      </c>
      <c r="G379" s="34"/>
      <c r="H379" s="39"/>
    </row>
    <row r="380" spans="1:8" s="2" customFormat="1" ht="16.899999999999999" customHeight="1">
      <c r="A380" s="34"/>
      <c r="B380" s="39"/>
      <c r="C380" s="265" t="s">
        <v>1034</v>
      </c>
      <c r="D380" s="265" t="s">
        <v>1035</v>
      </c>
      <c r="E380" s="17" t="s">
        <v>1036</v>
      </c>
      <c r="F380" s="266">
        <v>5.7000000000000002E-2</v>
      </c>
      <c r="G380" s="34"/>
      <c r="H380" s="39"/>
    </row>
    <row r="381" spans="1:8" s="2" customFormat="1" ht="16.899999999999999" customHeight="1">
      <c r="A381" s="34"/>
      <c r="B381" s="39"/>
      <c r="C381" s="265" t="s">
        <v>1063</v>
      </c>
      <c r="D381" s="265" t="s">
        <v>1064</v>
      </c>
      <c r="E381" s="17" t="s">
        <v>99</v>
      </c>
      <c r="F381" s="266">
        <v>44.7</v>
      </c>
      <c r="G381" s="34"/>
      <c r="H381" s="39"/>
    </row>
    <row r="382" spans="1:8" s="2" customFormat="1" ht="16.899999999999999" customHeight="1">
      <c r="A382" s="34"/>
      <c r="B382" s="39"/>
      <c r="C382" s="265" t="s">
        <v>1085</v>
      </c>
      <c r="D382" s="265" t="s">
        <v>1086</v>
      </c>
      <c r="E382" s="17" t="s">
        <v>99</v>
      </c>
      <c r="F382" s="266">
        <v>44.7</v>
      </c>
      <c r="G382" s="34"/>
      <c r="H382" s="39"/>
    </row>
    <row r="383" spans="1:8" s="2" customFormat="1" ht="16.899999999999999" customHeight="1">
      <c r="A383" s="34"/>
      <c r="B383" s="39"/>
      <c r="C383" s="265" t="s">
        <v>1091</v>
      </c>
      <c r="D383" s="265" t="s">
        <v>1092</v>
      </c>
      <c r="E383" s="17" t="s">
        <v>231</v>
      </c>
      <c r="F383" s="266">
        <v>56.7</v>
      </c>
      <c r="G383" s="34"/>
      <c r="H383" s="39"/>
    </row>
    <row r="384" spans="1:8" s="2" customFormat="1" ht="16.899999999999999" customHeight="1">
      <c r="A384" s="34"/>
      <c r="B384" s="39"/>
      <c r="C384" s="261" t="s">
        <v>880</v>
      </c>
      <c r="D384" s="262" t="s">
        <v>880</v>
      </c>
      <c r="E384" s="263" t="s">
        <v>99</v>
      </c>
      <c r="F384" s="264">
        <v>27</v>
      </c>
      <c r="G384" s="34"/>
      <c r="H384" s="39"/>
    </row>
    <row r="385" spans="1:8" s="2" customFormat="1" ht="16.899999999999999" customHeight="1">
      <c r="A385" s="34"/>
      <c r="B385" s="39"/>
      <c r="C385" s="265" t="s">
        <v>1</v>
      </c>
      <c r="D385" s="265" t="s">
        <v>1007</v>
      </c>
      <c r="E385" s="17" t="s">
        <v>1</v>
      </c>
      <c r="F385" s="266">
        <v>0</v>
      </c>
      <c r="G385" s="34"/>
      <c r="H385" s="39"/>
    </row>
    <row r="386" spans="1:8" s="2" customFormat="1" ht="16.899999999999999" customHeight="1">
      <c r="A386" s="34"/>
      <c r="B386" s="39"/>
      <c r="C386" s="265" t="s">
        <v>1</v>
      </c>
      <c r="D386" s="265" t="s">
        <v>1008</v>
      </c>
      <c r="E386" s="17" t="s">
        <v>1</v>
      </c>
      <c r="F386" s="266">
        <v>27</v>
      </c>
      <c r="G386" s="34"/>
      <c r="H386" s="39"/>
    </row>
    <row r="387" spans="1:8" s="2" customFormat="1" ht="16.899999999999999" customHeight="1">
      <c r="A387" s="34"/>
      <c r="B387" s="39"/>
      <c r="C387" s="265" t="s">
        <v>880</v>
      </c>
      <c r="D387" s="265" t="s">
        <v>319</v>
      </c>
      <c r="E387" s="17" t="s">
        <v>1</v>
      </c>
      <c r="F387" s="266">
        <v>27</v>
      </c>
      <c r="G387" s="34"/>
      <c r="H387" s="39"/>
    </row>
    <row r="388" spans="1:8" s="2" customFormat="1" ht="16.899999999999999" customHeight="1">
      <c r="A388" s="34"/>
      <c r="B388" s="39"/>
      <c r="C388" s="267" t="s">
        <v>1187</v>
      </c>
      <c r="D388" s="34"/>
      <c r="E388" s="34"/>
      <c r="F388" s="34"/>
      <c r="G388" s="34"/>
      <c r="H388" s="39"/>
    </row>
    <row r="389" spans="1:8" s="2" customFormat="1" ht="22.5">
      <c r="A389" s="34"/>
      <c r="B389" s="39"/>
      <c r="C389" s="265" t="s">
        <v>1004</v>
      </c>
      <c r="D389" s="265" t="s">
        <v>1005</v>
      </c>
      <c r="E389" s="17" t="s">
        <v>99</v>
      </c>
      <c r="F389" s="266">
        <v>27</v>
      </c>
      <c r="G389" s="34"/>
      <c r="H389" s="39"/>
    </row>
    <row r="390" spans="1:8" s="2" customFormat="1" ht="16.899999999999999" customHeight="1">
      <c r="A390" s="34"/>
      <c r="B390" s="39"/>
      <c r="C390" s="265" t="s">
        <v>896</v>
      </c>
      <c r="D390" s="265" t="s">
        <v>897</v>
      </c>
      <c r="E390" s="17" t="s">
        <v>99</v>
      </c>
      <c r="F390" s="266">
        <v>101.9</v>
      </c>
      <c r="G390" s="34"/>
      <c r="H390" s="39"/>
    </row>
    <row r="391" spans="1:8" s="2" customFormat="1" ht="16.899999999999999" customHeight="1">
      <c r="A391" s="34"/>
      <c r="B391" s="39"/>
      <c r="C391" s="265" t="s">
        <v>1009</v>
      </c>
      <c r="D391" s="265" t="s">
        <v>1010</v>
      </c>
      <c r="E391" s="17" t="s">
        <v>99</v>
      </c>
      <c r="F391" s="266">
        <v>29.7</v>
      </c>
      <c r="G391" s="34"/>
      <c r="H391" s="39"/>
    </row>
    <row r="392" spans="1:8" s="2" customFormat="1" ht="16.899999999999999" customHeight="1">
      <c r="A392" s="34"/>
      <c r="B392" s="39"/>
      <c r="C392" s="261" t="s">
        <v>881</v>
      </c>
      <c r="D392" s="262" t="s">
        <v>881</v>
      </c>
      <c r="E392" s="263" t="s">
        <v>99</v>
      </c>
      <c r="F392" s="264">
        <v>56.7</v>
      </c>
      <c r="G392" s="34"/>
      <c r="H392" s="39"/>
    </row>
    <row r="393" spans="1:8" s="2" customFormat="1" ht="16.899999999999999" customHeight="1">
      <c r="A393" s="34"/>
      <c r="B393" s="39"/>
      <c r="C393" s="265" t="s">
        <v>1</v>
      </c>
      <c r="D393" s="265" t="s">
        <v>903</v>
      </c>
      <c r="E393" s="17" t="s">
        <v>1</v>
      </c>
      <c r="F393" s="266">
        <v>0</v>
      </c>
      <c r="G393" s="34"/>
      <c r="H393" s="39"/>
    </row>
    <row r="394" spans="1:8" s="2" customFormat="1" ht="16.899999999999999" customHeight="1">
      <c r="A394" s="34"/>
      <c r="B394" s="39"/>
      <c r="C394" s="265" t="s">
        <v>881</v>
      </c>
      <c r="D394" s="265" t="s">
        <v>931</v>
      </c>
      <c r="E394" s="17" t="s">
        <v>1</v>
      </c>
      <c r="F394" s="266">
        <v>56.7</v>
      </c>
      <c r="G394" s="34"/>
      <c r="H394" s="39"/>
    </row>
    <row r="395" spans="1:8" s="2" customFormat="1" ht="16.899999999999999" customHeight="1">
      <c r="A395" s="34"/>
      <c r="B395" s="39"/>
      <c r="C395" s="267" t="s">
        <v>1187</v>
      </c>
      <c r="D395" s="34"/>
      <c r="E395" s="34"/>
      <c r="F395" s="34"/>
      <c r="G395" s="34"/>
      <c r="H395" s="39"/>
    </row>
    <row r="396" spans="1:8" s="2" customFormat="1" ht="22.5">
      <c r="A396" s="34"/>
      <c r="B396" s="39"/>
      <c r="C396" s="265" t="s">
        <v>978</v>
      </c>
      <c r="D396" s="265" t="s">
        <v>979</v>
      </c>
      <c r="E396" s="17" t="s">
        <v>99</v>
      </c>
      <c r="F396" s="266">
        <v>56.7</v>
      </c>
      <c r="G396" s="34"/>
      <c r="H396" s="39"/>
    </row>
    <row r="397" spans="1:8" s="2" customFormat="1" ht="16.899999999999999" customHeight="1">
      <c r="A397" s="34"/>
      <c r="B397" s="39"/>
      <c r="C397" s="265" t="s">
        <v>981</v>
      </c>
      <c r="D397" s="265" t="s">
        <v>982</v>
      </c>
      <c r="E397" s="17" t="s">
        <v>421</v>
      </c>
      <c r="F397" s="266">
        <v>36.911999999999999</v>
      </c>
      <c r="G397" s="34"/>
      <c r="H397" s="39"/>
    </row>
    <row r="398" spans="1:8" s="2" customFormat="1" ht="7.35" customHeight="1">
      <c r="A398" s="34"/>
      <c r="B398" s="140"/>
      <c r="C398" s="141"/>
      <c r="D398" s="141"/>
      <c r="E398" s="141"/>
      <c r="F398" s="141"/>
      <c r="G398" s="141"/>
      <c r="H398" s="39"/>
    </row>
    <row r="399" spans="1:8" s="2" customFormat="1" ht="11.25">
      <c r="A399" s="34"/>
      <c r="B399" s="34"/>
      <c r="C399" s="34"/>
      <c r="D399" s="34"/>
      <c r="E399" s="34"/>
      <c r="F399" s="34"/>
      <c r="G399" s="34"/>
      <c r="H399" s="34"/>
    </row>
  </sheetData>
  <sheetProtection algorithmName="SHA-512" hashValue="LDioiQlJVxdSdtN9ER5M2Np/BJXs1vXpLW2InmIZ0xp6JGYvxUT6ahovmkHwcFDZrqkPAWcY9bUQJuWzCj5l2g==" saltValue="PXMuPiMSFkQ8XQipScjVaG43cjpg8sHeje2kNKvYpe7P0AnOtt2fmq5ZZDbl0Qts7c8NMwYCF3DqKHlfscK1U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000 - vedlejší rozpočtové...</vt:lpstr>
      <vt:lpstr>001 - SO 101 PARKOVIŠTĚ  </vt:lpstr>
      <vt:lpstr>002 - SO 301 DEŠŤOVÁ KANA...</vt:lpstr>
      <vt:lpstr>003 - SO 401 VEŘEJNÉ OSVĚ...</vt:lpstr>
      <vt:lpstr>004 - 5-LETÁ UDRŽOVACÍ PÉČE</vt:lpstr>
      <vt:lpstr>Seznam figur</vt:lpstr>
      <vt:lpstr>'000 - vedlejší rozpočtové...'!Názvy_tisku</vt:lpstr>
      <vt:lpstr>'001 - SO 101 PARKOVIŠTĚ  '!Názvy_tisku</vt:lpstr>
      <vt:lpstr>'002 - SO 301 DEŠŤOVÁ KANA...'!Názvy_tisku</vt:lpstr>
      <vt:lpstr>'003 - SO 401 VEŘEJNÉ OSVĚ...'!Názvy_tisku</vt:lpstr>
      <vt:lpstr>'004 - 5-LETÁ UDRŽOVACÍ PÉČE'!Názvy_tisku</vt:lpstr>
      <vt:lpstr>'Rekapitulace stavby'!Názvy_tisku</vt:lpstr>
      <vt:lpstr>'Seznam figur'!Názvy_tisku</vt:lpstr>
      <vt:lpstr>'000 - vedlejší rozpočtové...'!Oblast_tisku</vt:lpstr>
      <vt:lpstr>'001 - SO 101 PARKOVIŠTĚ  '!Oblast_tisku</vt:lpstr>
      <vt:lpstr>'002 - SO 301 DEŠŤOVÁ KANA...'!Oblast_tisku</vt:lpstr>
      <vt:lpstr>'003 - SO 401 VEŘEJNÉ OSVĚ...'!Oblast_tisku</vt:lpstr>
      <vt:lpstr>'004 - 5-LETÁ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dcterms:created xsi:type="dcterms:W3CDTF">2022-06-22T11:56:53Z</dcterms:created>
  <dcterms:modified xsi:type="dcterms:W3CDTF">2022-06-22T11:58:20Z</dcterms:modified>
</cp:coreProperties>
</file>